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0" windowHeight="8985" tabRatio="908"/>
  </bookViews>
  <sheets>
    <sheet name="Přihlášky M2" sheetId="48" r:id="rId1"/>
    <sheet name="Prezence 1.7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Zápasy!$B$2:$G$35</definedName>
    <definedName name="contacted">[1]Pomucky!$C$2:$C$3</definedName>
    <definedName name="_xlnm.Print_Area" localSheetId="6">'B - výsledky'!$A$2:$U$26</definedName>
    <definedName name="_xlnm.Print_Area" localSheetId="8">'C - výsledky'!$A$2:$R$22</definedName>
    <definedName name="_xlnm.Print_Area" localSheetId="10">'D - výsledky'!$A$2:$R$22</definedName>
    <definedName name="_xlnm.Print_Area" localSheetId="3">'sk A'!$A$2:$R$22</definedName>
    <definedName name="_xlnm.Print_Area" localSheetId="5">'sk B'!$A$2:$U$26</definedName>
    <definedName name="_xlnm.Print_Area" localSheetId="7">'sk C'!$A$2:$U$26</definedName>
    <definedName name="_xlnm.Print_Area" localSheetId="9">'sk D'!$A$2:$U$26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52511"/>
</workbook>
</file>

<file path=xl/calcChain.xml><?xml version="1.0" encoding="utf-8"?>
<calcChain xmlns="http://schemas.openxmlformats.org/spreadsheetml/2006/main">
  <c r="E18" i="21"/>
  <c r="E33"/>
  <c r="D35"/>
  <c r="D26"/>
  <c r="D31"/>
  <c r="D10"/>
  <c r="C30"/>
  <c r="C22"/>
  <c r="C14"/>
  <c r="C6"/>
  <c r="B8"/>
  <c r="B16"/>
  <c r="B24"/>
  <c r="B32"/>
  <c r="B28"/>
  <c r="B20"/>
  <c r="I7" i="15"/>
  <c r="I9"/>
  <c r="K7"/>
  <c r="K9"/>
  <c r="K13"/>
  <c r="K11"/>
  <c r="I13"/>
  <c r="I11"/>
  <c r="I19"/>
  <c r="K19"/>
  <c r="K21"/>
  <c r="I21"/>
  <c r="L15"/>
  <c r="N15"/>
  <c r="N17"/>
  <c r="L17"/>
  <c r="B4" i="21"/>
  <c r="B12"/>
  <c r="E29" i="17"/>
  <c r="C22" i="4"/>
  <c r="D22"/>
  <c r="E22"/>
  <c r="F22"/>
  <c r="G22"/>
  <c r="H22"/>
  <c r="I22"/>
  <c r="J22"/>
  <c r="K22"/>
  <c r="L22"/>
  <c r="M22"/>
  <c r="N22"/>
  <c r="O22"/>
  <c r="P22"/>
  <c r="Q22"/>
  <c r="R22"/>
  <c r="S22"/>
  <c r="B22"/>
  <c r="C13"/>
  <c r="D13"/>
  <c r="E13"/>
  <c r="F13"/>
  <c r="G13"/>
  <c r="H13"/>
  <c r="I13"/>
  <c r="J13"/>
  <c r="K13"/>
  <c r="L13"/>
  <c r="M13"/>
  <c r="N13"/>
  <c r="O13"/>
  <c r="P13"/>
  <c r="Q13"/>
  <c r="R13"/>
  <c r="S13"/>
  <c r="B13"/>
  <c r="C5" l="1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B14"/>
  <c r="B9"/>
  <c r="B8"/>
  <c r="B21"/>
  <c r="B17"/>
  <c r="B12"/>
  <c r="B11"/>
  <c r="B16"/>
  <c r="B20"/>
  <c r="B7"/>
  <c r="B6"/>
  <c r="B19"/>
  <c r="B15"/>
  <c r="B10"/>
  <c r="B18"/>
  <c r="B5"/>
  <c r="B19" i="17" l="1"/>
  <c r="B33" s="1"/>
  <c r="E30" i="20" s="1"/>
  <c r="B15" i="17"/>
  <c r="B29" s="1"/>
  <c r="E18" i="20" s="1"/>
  <c r="B11" i="17"/>
  <c r="E35" s="1"/>
  <c r="G34" i="20" s="1"/>
  <c r="B7" i="17"/>
  <c r="B35" s="1"/>
  <c r="E34" i="20" s="1"/>
  <c r="B19" i="8"/>
  <c r="B15"/>
  <c r="B11"/>
  <c r="B7"/>
  <c r="N17" i="17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H7"/>
  <c r="C11" s="1"/>
  <c r="F7"/>
  <c r="E11" s="1"/>
  <c r="C4"/>
  <c r="A2"/>
  <c r="C4" i="8"/>
  <c r="A2"/>
  <c r="O7" i="17" l="1"/>
  <c r="Q21"/>
  <c r="O19"/>
  <c r="Q19"/>
  <c r="E15"/>
  <c r="Q15" s="1"/>
  <c r="Q13"/>
  <c r="O17"/>
  <c r="O13"/>
  <c r="Q11"/>
  <c r="O15"/>
  <c r="O11"/>
  <c r="O9"/>
  <c r="E31"/>
  <c r="G24" i="20" s="1"/>
  <c r="E27" i="17"/>
  <c r="G12" i="20" s="1"/>
  <c r="Q17" i="17"/>
  <c r="O21"/>
  <c r="Q7"/>
  <c r="Q9"/>
  <c r="B25"/>
  <c r="E6" i="20" s="1"/>
  <c r="E25" i="17"/>
  <c r="G6" i="20" s="1"/>
  <c r="G18"/>
  <c r="E33" i="17"/>
  <c r="G30" i="20" s="1"/>
  <c r="B27" i="17"/>
  <c r="E12" i="20" s="1"/>
  <c r="B31" i="17"/>
  <c r="E24" i="20" s="1"/>
  <c r="B19" i="15"/>
  <c r="E31" s="1"/>
  <c r="G22" i="20" s="1"/>
  <c r="B15" i="15"/>
  <c r="E27" s="1"/>
  <c r="G10" i="20" s="1"/>
  <c r="B11" i="15"/>
  <c r="E35" s="1"/>
  <c r="G32" i="20" s="1"/>
  <c r="C4" i="15"/>
  <c r="A2"/>
  <c r="N13"/>
  <c r="F21" s="1"/>
  <c r="L13"/>
  <c r="H21" s="1"/>
  <c r="F17"/>
  <c r="H17"/>
  <c r="N11"/>
  <c r="F19" s="1"/>
  <c r="L11"/>
  <c r="H19" s="1"/>
  <c r="F15"/>
  <c r="H15"/>
  <c r="N9"/>
  <c r="C21" s="1"/>
  <c r="L9"/>
  <c r="E21" s="1"/>
  <c r="C17"/>
  <c r="E17"/>
  <c r="H9"/>
  <c r="C13" s="1"/>
  <c r="F9"/>
  <c r="E13" s="1"/>
  <c r="N7"/>
  <c r="C19" s="1"/>
  <c r="L7"/>
  <c r="E19" s="1"/>
  <c r="C15"/>
  <c r="H7"/>
  <c r="C11" s="1"/>
  <c r="F7"/>
  <c r="E11" s="1"/>
  <c r="Q21" l="1"/>
  <c r="Q19"/>
  <c r="O17"/>
  <c r="Q11"/>
  <c r="Q13"/>
  <c r="O15"/>
  <c r="O7"/>
  <c r="O13"/>
  <c r="O19"/>
  <c r="E15"/>
  <c r="Q15" s="1"/>
  <c r="B33"/>
  <c r="E28" i="20" s="1"/>
  <c r="O9" i="15"/>
  <c r="O11"/>
  <c r="B29"/>
  <c r="E16" i="20" s="1"/>
  <c r="Q17" i="15"/>
  <c r="O21"/>
  <c r="E25"/>
  <c r="G4" i="20" s="1"/>
  <c r="E33" i="15"/>
  <c r="G28" i="20" s="1"/>
  <c r="Q9" i="15"/>
  <c r="B27"/>
  <c r="E10" i="20" s="1"/>
  <c r="B31" i="15"/>
  <c r="E22" i="20" s="1"/>
  <c r="Q7" i="15"/>
  <c r="B7" l="1"/>
  <c r="B35" l="1"/>
  <c r="E32" i="20" s="1"/>
  <c r="E29" i="15"/>
  <c r="G16" i="20" s="1"/>
  <c r="B25" i="15"/>
  <c r="E4" i="20" s="1"/>
  <c r="C14" i="48"/>
  <c r="B23" i="18" l="1"/>
  <c r="B19"/>
  <c r="B15"/>
  <c r="B11"/>
  <c r="B7"/>
  <c r="B23" i="9"/>
  <c r="B19"/>
  <c r="B15"/>
  <c r="B11"/>
  <c r="B7"/>
  <c r="C4"/>
  <c r="A2"/>
  <c r="N25" i="18"/>
  <c r="O21" s="1"/>
  <c r="L25"/>
  <c r="Q21" s="1"/>
  <c r="K25"/>
  <c r="O17" s="1"/>
  <c r="I25"/>
  <c r="Q17" s="1"/>
  <c r="E25"/>
  <c r="C25"/>
  <c r="Q9" s="1"/>
  <c r="N23"/>
  <c r="O19" s="1"/>
  <c r="L23"/>
  <c r="Q19" s="1"/>
  <c r="K23"/>
  <c r="O15" s="1"/>
  <c r="I23"/>
  <c r="Q15" s="1"/>
  <c r="E23"/>
  <c r="O7" s="1"/>
  <c r="C23"/>
  <c r="Q7" s="1"/>
  <c r="H21"/>
  <c r="L13" s="1"/>
  <c r="F21"/>
  <c r="N13" s="1"/>
  <c r="E21"/>
  <c r="L9" s="1"/>
  <c r="C21"/>
  <c r="N9" s="1"/>
  <c r="H19"/>
  <c r="L11" s="1"/>
  <c r="F19"/>
  <c r="E19"/>
  <c r="L7" s="1"/>
  <c r="C19"/>
  <c r="N7" s="1"/>
  <c r="N17"/>
  <c r="I21" s="1"/>
  <c r="L17"/>
  <c r="K21" s="1"/>
  <c r="N15"/>
  <c r="I19" s="1"/>
  <c r="L15"/>
  <c r="K19" s="1"/>
  <c r="Q13"/>
  <c r="F25" s="1"/>
  <c r="O13"/>
  <c r="H25" s="1"/>
  <c r="K13"/>
  <c r="F17" s="1"/>
  <c r="I13"/>
  <c r="H17" s="1"/>
  <c r="Q11"/>
  <c r="F23" s="1"/>
  <c r="O11"/>
  <c r="H23" s="1"/>
  <c r="K11"/>
  <c r="F15" s="1"/>
  <c r="I11"/>
  <c r="H15" s="1"/>
  <c r="O9"/>
  <c r="K9"/>
  <c r="C17" s="1"/>
  <c r="I9"/>
  <c r="E17" s="1"/>
  <c r="H9"/>
  <c r="C13" s="1"/>
  <c r="F9"/>
  <c r="K7"/>
  <c r="C15" s="1"/>
  <c r="I7"/>
  <c r="E15" s="1"/>
  <c r="H7"/>
  <c r="F7"/>
  <c r="E11" s="1"/>
  <c r="C4"/>
  <c r="A2"/>
  <c r="T19" l="1"/>
  <c r="R23"/>
  <c r="T15"/>
  <c r="R15"/>
  <c r="R13"/>
  <c r="R17"/>
  <c r="T23"/>
  <c r="T25"/>
  <c r="R9"/>
  <c r="E13"/>
  <c r="T13" s="1"/>
  <c r="R25"/>
  <c r="R19"/>
  <c r="T17"/>
  <c r="T7"/>
  <c r="R21"/>
  <c r="R7"/>
  <c r="C11"/>
  <c r="R11" s="1"/>
  <c r="N11"/>
  <c r="T11" s="1"/>
  <c r="T21"/>
  <c r="T9"/>
  <c r="G45" i="20" l="1"/>
  <c r="E45"/>
  <c r="G44"/>
  <c r="E44"/>
  <c r="G43"/>
  <c r="E43"/>
  <c r="G42"/>
  <c r="E42"/>
  <c r="G41"/>
  <c r="E41"/>
  <c r="G40"/>
  <c r="E40"/>
  <c r="G39"/>
  <c r="E39"/>
  <c r="G38"/>
  <c r="E38"/>
  <c r="E31" i="18" l="1"/>
  <c r="G9" i="20" s="1"/>
  <c r="E41" i="18"/>
  <c r="G25" i="20" s="1"/>
  <c r="B45" i="18"/>
  <c r="E31" i="20" s="1"/>
  <c r="B37" i="18"/>
  <c r="E19" i="20" s="1"/>
  <c r="E43" i="18"/>
  <c r="G27" i="20" s="1"/>
  <c r="E39" i="18"/>
  <c r="G21" i="20" s="1"/>
  <c r="B31" i="18"/>
  <c r="E9" i="20" s="1"/>
  <c r="E35" i="18"/>
  <c r="G15" i="20" s="1"/>
  <c r="B47" i="18"/>
  <c r="E35" i="20" s="1"/>
  <c r="B41" i="18"/>
  <c r="E25" i="20" s="1"/>
  <c r="E29" i="18"/>
  <c r="G7" i="20" s="1"/>
  <c r="B35" i="18"/>
  <c r="E15" i="20" s="1"/>
  <c r="B29" i="18" l="1"/>
  <c r="E7" i="20" s="1"/>
  <c r="B39" i="18"/>
  <c r="E21" i="20" s="1"/>
  <c r="E33" i="18"/>
  <c r="G13" i="20" s="1"/>
  <c r="E45" i="18"/>
  <c r="G31" i="20" s="1"/>
  <c r="E47" i="18"/>
  <c r="G35" i="20" s="1"/>
  <c r="E37" i="18"/>
  <c r="G19" i="20" s="1"/>
  <c r="B33" i="18"/>
  <c r="E13" i="20" s="1"/>
  <c r="B43" i="18"/>
  <c r="E27" i="20" s="1"/>
  <c r="S23" i="25"/>
  <c r="S4"/>
  <c r="B19" i="7" l="1"/>
  <c r="B15" i="16"/>
  <c r="C35" i="20"/>
  <c r="B23" i="16"/>
  <c r="B47" s="1"/>
  <c r="E33" i="20" s="1"/>
  <c r="B19" i="16"/>
  <c r="E41" s="1"/>
  <c r="G23" i="20" s="1"/>
  <c r="B11" i="16"/>
  <c r="B39" s="1"/>
  <c r="E20" i="20" s="1"/>
  <c r="B7" i="16"/>
  <c r="E47" s="1"/>
  <c r="G33" i="20" s="1"/>
  <c r="N25" i="16"/>
  <c r="O21" s="1"/>
  <c r="L25"/>
  <c r="Q21" s="1"/>
  <c r="K25"/>
  <c r="O17" s="1"/>
  <c r="I25"/>
  <c r="Q17" s="1"/>
  <c r="E25"/>
  <c r="O9" s="1"/>
  <c r="C25"/>
  <c r="Q9" s="1"/>
  <c r="N23"/>
  <c r="O19" s="1"/>
  <c r="L23"/>
  <c r="Q19" s="1"/>
  <c r="K23"/>
  <c r="O15" s="1"/>
  <c r="I23"/>
  <c r="Q15" s="1"/>
  <c r="E23"/>
  <c r="O7" s="1"/>
  <c r="C23"/>
  <c r="Q7" s="1"/>
  <c r="H21"/>
  <c r="L13" s="1"/>
  <c r="F21"/>
  <c r="N13" s="1"/>
  <c r="E21"/>
  <c r="L9" s="1"/>
  <c r="C21"/>
  <c r="N9" s="1"/>
  <c r="H19"/>
  <c r="L11" s="1"/>
  <c r="F19"/>
  <c r="N11" s="1"/>
  <c r="E19"/>
  <c r="L7" s="1"/>
  <c r="C19"/>
  <c r="N7" s="1"/>
  <c r="N17"/>
  <c r="I21" s="1"/>
  <c r="L17"/>
  <c r="K21" s="1"/>
  <c r="N15"/>
  <c r="I19" s="1"/>
  <c r="L15"/>
  <c r="K19" s="1"/>
  <c r="Q13"/>
  <c r="F25" s="1"/>
  <c r="O13"/>
  <c r="H25" s="1"/>
  <c r="K13"/>
  <c r="F17" s="1"/>
  <c r="I13"/>
  <c r="H17" s="1"/>
  <c r="Q11"/>
  <c r="F23" s="1"/>
  <c r="O11"/>
  <c r="H23" s="1"/>
  <c r="K11"/>
  <c r="F15" s="1"/>
  <c r="I11"/>
  <c r="H15" s="1"/>
  <c r="K9"/>
  <c r="C17" s="1"/>
  <c r="I9"/>
  <c r="E17" s="1"/>
  <c r="H9"/>
  <c r="C13" s="1"/>
  <c r="F9"/>
  <c r="E13" s="1"/>
  <c r="K7"/>
  <c r="C15" s="1"/>
  <c r="I7"/>
  <c r="E15" s="1"/>
  <c r="H7"/>
  <c r="C11" s="1"/>
  <c r="F7"/>
  <c r="E11" s="1"/>
  <c r="C4"/>
  <c r="A2"/>
  <c r="B23" i="7"/>
  <c r="B11"/>
  <c r="B7"/>
  <c r="C4"/>
  <c r="A2"/>
  <c r="T19" i="16" l="1"/>
  <c r="R23"/>
  <c r="R25"/>
  <c r="T23"/>
  <c r="R19"/>
  <c r="T11"/>
  <c r="T15"/>
  <c r="R15"/>
  <c r="R17"/>
  <c r="R13"/>
  <c r="T25"/>
  <c r="R11"/>
  <c r="E39"/>
  <c r="G20" i="20" s="1"/>
  <c r="E43" i="16"/>
  <c r="G26" i="20" s="1"/>
  <c r="B15" i="7"/>
  <c r="E31" i="16"/>
  <c r="G8" i="20" s="1"/>
  <c r="B37" i="16"/>
  <c r="E17" i="20" s="1"/>
  <c r="B45" i="16"/>
  <c r="E29" i="20" s="1"/>
  <c r="E35" i="16"/>
  <c r="G14" i="20" s="1"/>
  <c r="B31" i="16"/>
  <c r="E8" i="20" s="1"/>
  <c r="R9" i="16"/>
  <c r="T21"/>
  <c r="T13"/>
  <c r="T17"/>
  <c r="T9"/>
  <c r="B29"/>
  <c r="E5" i="20" s="1"/>
  <c r="T7" i="16"/>
  <c r="R21"/>
  <c r="E29"/>
  <c r="G5" i="20" s="1"/>
  <c r="E33" i="16"/>
  <c r="G11" i="20" s="1"/>
  <c r="E37" i="16"/>
  <c r="G17" i="20" s="1"/>
  <c r="E45" i="16"/>
  <c r="G29" i="20" s="1"/>
  <c r="R7" i="16"/>
  <c r="B33"/>
  <c r="E11" i="20" s="1"/>
  <c r="B41" i="16"/>
  <c r="E23" i="20" s="1"/>
  <c r="B35" i="16"/>
  <c r="E14" i="20" s="1"/>
  <c r="B43" i="16"/>
  <c r="E26" i="20" s="1"/>
  <c r="B19" i="5" l="1"/>
  <c r="B15"/>
  <c r="J23" i="25" l="1"/>
  <c r="J4"/>
  <c r="B25" l="1"/>
  <c r="B6"/>
  <c r="C4" i="5"/>
  <c r="A2"/>
  <c r="B11"/>
  <c r="B7" l="1"/>
  <c r="H13" i="25" l="1"/>
  <c r="P10" l="1"/>
  <c r="K19"/>
  <c r="J18"/>
  <c r="I17"/>
  <c r="L19"/>
  <c r="K18"/>
  <c r="J17"/>
  <c r="H19"/>
  <c r="L17"/>
  <c r="J19"/>
  <c r="I18"/>
  <c r="H17"/>
  <c r="L18"/>
  <c r="K17"/>
  <c r="I19"/>
  <c r="H18"/>
  <c r="I10"/>
  <c r="B32" l="1"/>
  <c r="H32"/>
  <c r="I37" s="1"/>
  <c r="B13"/>
  <c r="J36" l="1"/>
  <c r="H36"/>
  <c r="H38"/>
  <c r="K38"/>
  <c r="L38"/>
  <c r="K36"/>
  <c r="J38"/>
  <c r="I38"/>
  <c r="P29"/>
  <c r="H37"/>
  <c r="I29"/>
  <c r="L37"/>
  <c r="L36"/>
  <c r="J37"/>
  <c r="I36"/>
  <c r="K37"/>
  <c r="B18"/>
  <c r="C19"/>
  <c r="C18"/>
  <c r="F19"/>
  <c r="E19"/>
  <c r="E17"/>
  <c r="D19"/>
  <c r="B19"/>
  <c r="P8"/>
  <c r="F17"/>
  <c r="D17"/>
  <c r="C17"/>
  <c r="B17"/>
  <c r="E18"/>
  <c r="F18"/>
  <c r="I8"/>
  <c r="D18"/>
  <c r="I27"/>
  <c r="C36"/>
  <c r="F38"/>
  <c r="C37"/>
  <c r="E37"/>
  <c r="E36"/>
  <c r="B36"/>
  <c r="D37"/>
  <c r="D38"/>
  <c r="F37"/>
  <c r="D36"/>
  <c r="E38"/>
  <c r="F36"/>
  <c r="B37"/>
  <c r="B38"/>
  <c r="C38"/>
  <c r="P27"/>
</calcChain>
</file>

<file path=xl/sharedStrings.xml><?xml version="1.0" encoding="utf-8"?>
<sst xmlns="http://schemas.openxmlformats.org/spreadsheetml/2006/main" count="818" uniqueCount="202">
  <si>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</si>
  <si>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</si>
  <si>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</si>
  <si>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</si>
  <si>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</si>
  <si>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</si>
  <si>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</si>
  <si>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</si>
  <si>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</si>
  <si>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</si>
  <si>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</si>
  <si>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</si>
  <si>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</si>
  <si>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</si>
  <si>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</si>
  <si>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</si>
  <si>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</si>
  <si>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</si>
  <si>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</si>
  <si>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</si>
  <si>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</si>
  <si>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</si>
  <si>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</si>
  <si>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</si>
  <si>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</si>
  <si>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</si>
  <si>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</si>
  <si>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</si>
  <si>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</si>
  <si>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</si>
  <si>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</si>
  <si>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</si>
  <si>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</si>
  <si>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</si>
  <si>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</si>
  <si>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</si>
  <si>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</si>
  <si>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</si>
  <si>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</si>
  <si>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</si>
  <si>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</si>
  <si>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</si>
  <si>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</si>
  <si>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</si>
  <si>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</si>
  <si>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</si>
  <si>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</si>
  <si>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</si>
  <si>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</si>
  <si>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</si>
  <si>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</si>
  <si>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</si>
  <si>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</si>
  <si>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</si>
  <si>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</si>
  <si>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</si>
  <si>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</si>
  <si>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</si>
  <si>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</si>
  <si>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</si>
  <si>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</si>
  <si>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</si>
  <si>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</si>
  <si>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</si>
  <si>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</si>
  <si>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</si>
  <si>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</si>
  <si>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</si>
  <si>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</si>
  <si>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</si>
  <si>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</si>
  <si>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</si>
  <si>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</si>
  <si>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</si>
  <si>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</si>
  <si>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</si>
  <si>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</si>
  <si>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</si>
  <si>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</si>
  <si>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</si>
  <si>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</si>
  <si>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</si>
  <si>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</si>
  <si>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</si>
  <si>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</si>
  <si>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</si>
  <si>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SKUPINA:</t>
  </si>
  <si>
    <t>SK Liapor - Witte Karlovy Vary z.s.</t>
  </si>
  <si>
    <t>TJ SLAVOJ Český Brod "A"</t>
  </si>
  <si>
    <t>SK Liapor - Witte Karlovy Vary z.s. "A"</t>
  </si>
  <si>
    <t>SK Liapor - Witte Karlovy Vary z.s. "B"</t>
  </si>
  <si>
    <t>TJ Avia Čakovice "A"</t>
  </si>
  <si>
    <t>TJ Avia Čakovice "B"</t>
  </si>
  <si>
    <t>Městský nohejbalový klub Modřice, z.s. "A"</t>
  </si>
  <si>
    <t>Prezence MČR muži dvojice Karlovy Vary 1.7.2017</t>
  </si>
  <si>
    <t>M2</t>
  </si>
  <si>
    <t>47. MČR mužů dvojice</t>
  </si>
  <si>
    <t>Karlovy Vary 1.7.2017</t>
  </si>
  <si>
    <t>A1</t>
  </si>
  <si>
    <t>B1</t>
  </si>
  <si>
    <t>C1</t>
  </si>
  <si>
    <t>D1</t>
  </si>
  <si>
    <t xml:space="preserve">SK Liapor Karlovy Vary </t>
  </si>
  <si>
    <t>SK Liapor - Witte Karlovy Vary z.s. "C"</t>
  </si>
  <si>
    <t>SK Liapor - Witte Karlovy Vary z.s. "D"</t>
  </si>
  <si>
    <t>NK CLIMAX Vsetín "A"</t>
  </si>
  <si>
    <t>Sportovní klub Nohejbal Žatec "A"</t>
  </si>
  <si>
    <t>Sportovní klub Nohejbal Žatec "B"</t>
  </si>
  <si>
    <t>TJ Dynamo České Budějovice "A"</t>
  </si>
  <si>
    <t>TJ Dynamo České Budějovice "B"</t>
  </si>
  <si>
    <t>SK Šacung ČNES Benešov 1947 "A"</t>
  </si>
  <si>
    <t>SK Šacung ČNES Benešov 1947 "B"</t>
  </si>
  <si>
    <t>TJ Spartak Čelákovice - oddíl nohejbalu "A"</t>
  </si>
  <si>
    <t>TJ Spartak Čelákovice - oddíl nohejbalu "B"</t>
  </si>
  <si>
    <t>MČR muži dvojice Karlovy Vary 1.7.2017</t>
  </si>
  <si>
    <t>Pavel Kop</t>
  </si>
  <si>
    <t>Sportovní klub Nohejbal Žatec</t>
  </si>
  <si>
    <t>Ondřej Vít</t>
  </si>
  <si>
    <t>František Veselý</t>
  </si>
  <si>
    <t>TJ Dynamo České Budějovice</t>
  </si>
  <si>
    <t>Ondřej Matějka</t>
  </si>
  <si>
    <t>Jan Sykora</t>
  </si>
  <si>
    <t>SK Šacung ČNES Benešov 1947</t>
  </si>
  <si>
    <t>Miloslav Ziegler</t>
  </si>
  <si>
    <t>Patrik Perun</t>
  </si>
  <si>
    <t>divoká karta pořadatele / František Veselý</t>
  </si>
  <si>
    <t>TJ Spartak Čelákovice - oddíl nohejbalu</t>
  </si>
  <si>
    <t>Martin Flekač</t>
  </si>
  <si>
    <t>TJ AVIA Čakovice</t>
  </si>
  <si>
    <t>Zdeněk Kalous</t>
  </si>
  <si>
    <t>Dodatečně přihlášeno - řeší STK a VV</t>
  </si>
  <si>
    <t xml:space="preserve">Přihlášky do 16.6.2017 dle Termínového kalendáře </t>
  </si>
  <si>
    <t>3 odhlášeny</t>
  </si>
  <si>
    <t>TJ SOKOL Holice</t>
  </si>
  <si>
    <t>David Višvader</t>
  </si>
  <si>
    <t>David Žikeš</t>
  </si>
  <si>
    <t>Karel Tůma</t>
  </si>
  <si>
    <t>Hanzálek</t>
  </si>
  <si>
    <t>Milan Kučera</t>
  </si>
  <si>
    <t>Jiří Kalous</t>
  </si>
  <si>
    <t>Daniel Fík</t>
  </si>
  <si>
    <t>Jakub Chadim</t>
  </si>
  <si>
    <t>Fritz</t>
  </si>
  <si>
    <t>Radek Pelikán</t>
  </si>
  <si>
    <t>Jakub Pospíšil</t>
  </si>
  <si>
    <t>Jaroslav Kovařík</t>
  </si>
  <si>
    <t>Jaroslav Zlatohlávek</t>
  </si>
  <si>
    <t>Petr Vít</t>
  </si>
  <si>
    <t>František Kalas</t>
  </si>
  <si>
    <t>Richard Makara</t>
  </si>
  <si>
    <t>Stanislav Voltr</t>
  </si>
  <si>
    <t>Tomáš Sekera</t>
  </si>
  <si>
    <t>Voltr</t>
  </si>
  <si>
    <t>Gulda</t>
  </si>
  <si>
    <t>Tomáš Bíbr</t>
  </si>
  <si>
    <t>Michal Kokštein</t>
  </si>
  <si>
    <t>Jan Vanke</t>
  </si>
  <si>
    <t>Jakub Medek</t>
  </si>
  <si>
    <t>Matěj Medek</t>
  </si>
  <si>
    <t>Karel Hron</t>
  </si>
  <si>
    <t>Daniel Svoboda</t>
  </si>
  <si>
    <t>Vlastimil Kubín</t>
  </si>
  <si>
    <t>Radim Kubín</t>
  </si>
  <si>
    <t>Dvořák</t>
  </si>
  <si>
    <t>Jakub Mrákava</t>
  </si>
  <si>
    <t>Martin Krátký</t>
  </si>
  <si>
    <t>Kašpar</t>
  </si>
  <si>
    <t>Jan Sýkora</t>
  </si>
  <si>
    <t>Marek Vedral</t>
  </si>
  <si>
    <t>Vedral</t>
  </si>
  <si>
    <t>Jan Kilík</t>
  </si>
  <si>
    <t>Michal Kolenský</t>
  </si>
  <si>
    <t>Michal Doucek</t>
  </si>
  <si>
    <t>Radek Šafr</t>
  </si>
  <si>
    <t>Martin Spilka</t>
  </si>
  <si>
    <t>Doucek</t>
  </si>
  <si>
    <t>Karel Bláha</t>
  </si>
  <si>
    <t>Jan Chalupa</t>
  </si>
  <si>
    <t>Michal Plachý</t>
  </si>
  <si>
    <t>Ladislav Stupák</t>
  </si>
  <si>
    <t>Perun</t>
  </si>
  <si>
    <t>Vít</t>
  </si>
  <si>
    <t>Tomáš Zrzavecký</t>
  </si>
  <si>
    <t>kurt</t>
  </si>
  <si>
    <t>1:2</t>
  </si>
  <si>
    <t>2:1</t>
  </si>
  <si>
    <t>2:0</t>
  </si>
  <si>
    <t>0:2</t>
  </si>
  <si>
    <t>4.</t>
  </si>
  <si>
    <t>5.</t>
  </si>
  <si>
    <t>D2</t>
  </si>
  <si>
    <t>C2</t>
  </si>
  <si>
    <t>B2</t>
  </si>
  <si>
    <t>A2</t>
  </si>
  <si>
    <t>2:0 (10:6, 10:6)</t>
  </si>
  <si>
    <t>1:2 (10:8, 9:10, 7:10)</t>
  </si>
  <si>
    <t>2:0 (10:7, 10:4)</t>
  </si>
  <si>
    <t>1:2 (10:6, 8:10, 9:10)</t>
  </si>
  <si>
    <t>2:0 (10:3, 10:8)</t>
  </si>
  <si>
    <t>0:2 (3:10, 4:10)</t>
  </si>
  <si>
    <t>0:2 (5:10, 8:10)</t>
  </si>
  <si>
    <t>0:2 (8:10, 8:10)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</si>
</sst>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18"/>
      <name val="Tahoma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55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0" fillId="3" borderId="28" xfId="1" applyFont="1" applyFill="1" applyBorder="1" applyAlignment="1">
      <alignment horizontal="center" vertical="center"/>
    </xf>
    <xf numFmtId="49" fontId="39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9" fillId="0" borderId="30" xfId="1" applyFont="1" applyBorder="1" applyAlignment="1">
      <alignment horizontal="center" vertical="center"/>
    </xf>
    <xf numFmtId="0" fontId="39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9" fillId="3" borderId="26" xfId="1" applyFont="1" applyFill="1" applyBorder="1" applyAlignment="1">
      <alignment vertical="center"/>
    </xf>
    <xf numFmtId="0" fontId="39" fillId="0" borderId="2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9" fillId="0" borderId="29" xfId="1" applyFont="1" applyBorder="1" applyAlignment="1">
      <alignment horizontal="center"/>
    </xf>
    <xf numFmtId="0" fontId="39" fillId="0" borderId="30" xfId="1" applyFont="1" applyBorder="1" applyAlignment="1">
      <alignment horizontal="center"/>
    </xf>
    <xf numFmtId="0" fontId="43" fillId="2" borderId="39" xfId="1" applyFont="1" applyFill="1" applyBorder="1"/>
    <xf numFmtId="0" fontId="43" fillId="2" borderId="31" xfId="1" applyFont="1" applyFill="1" applyBorder="1" applyAlignment="1"/>
    <xf numFmtId="0" fontId="43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43" xfId="1" applyFont="1" applyFill="1" applyBorder="1" applyAlignment="1">
      <alignment horizontal="center"/>
    </xf>
    <xf numFmtId="0" fontId="43" fillId="2" borderId="34" xfId="1" applyFont="1" applyFill="1" applyBorder="1" applyAlignment="1">
      <alignment horizontal="center"/>
    </xf>
    <xf numFmtId="0" fontId="44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44" fillId="2" borderId="42" xfId="1" applyFont="1" applyFill="1" applyBorder="1" applyAlignment="1">
      <alignment horizontal="center"/>
    </xf>
    <xf numFmtId="0" fontId="44" fillId="2" borderId="30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2" fillId="0" borderId="43" xfId="3" applyBorder="1"/>
    <xf numFmtId="0" fontId="45" fillId="2" borderId="0" xfId="1" applyFont="1" applyFill="1"/>
    <xf numFmtId="0" fontId="2" fillId="0" borderId="47" xfId="3" applyBorder="1"/>
    <xf numFmtId="0" fontId="2" fillId="0" borderId="48" xfId="3" applyBorder="1" applyAlignment="1">
      <alignment horizontal="right"/>
    </xf>
    <xf numFmtId="0" fontId="2" fillId="0" borderId="49" xfId="3" applyBorder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50" xfId="3" applyBorder="1" applyAlignment="1">
      <alignment horizontal="right"/>
    </xf>
    <xf numFmtId="0" fontId="2" fillId="0" borderId="51" xfId="3" applyBorder="1"/>
    <xf numFmtId="0" fontId="2" fillId="0" borderId="34" xfId="3" applyBorder="1"/>
    <xf numFmtId="0" fontId="2" fillId="0" borderId="52" xfId="3" applyBorder="1" applyAlignment="1">
      <alignment horizontal="right"/>
    </xf>
    <xf numFmtId="0" fontId="2" fillId="0" borderId="53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2" fillId="0" borderId="26" xfId="3" applyBorder="1"/>
    <xf numFmtId="0" fontId="44" fillId="2" borderId="26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6" fillId="0" borderId="55" xfId="0" applyFont="1" applyBorder="1" applyAlignment="1">
      <alignment horizontal="left" wrapText="1"/>
    </xf>
    <xf numFmtId="0" fontId="2" fillId="0" borderId="56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8" fillId="0" borderId="0" xfId="0" applyFont="1"/>
    <xf numFmtId="0" fontId="48" fillId="0" borderId="59" xfId="0" applyFont="1" applyBorder="1"/>
    <xf numFmtId="0" fontId="9" fillId="0" borderId="57" xfId="0" applyFont="1" applyBorder="1"/>
    <xf numFmtId="0" fontId="49" fillId="0" borderId="8" xfId="0" applyFont="1" applyBorder="1" applyAlignment="1">
      <alignment horizontal="center"/>
    </xf>
    <xf numFmtId="0" fontId="50" fillId="0" borderId="46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0" xfId="0" applyFont="1"/>
    <xf numFmtId="0" fontId="48" fillId="0" borderId="19" xfId="0" applyFont="1" applyBorder="1" applyAlignment="1">
      <alignment horizontal="center" vertical="center"/>
    </xf>
    <xf numFmtId="0" fontId="50" fillId="0" borderId="49" xfId="0" applyFont="1" applyBorder="1"/>
    <xf numFmtId="0" fontId="50" fillId="0" borderId="47" xfId="0" applyFont="1" applyBorder="1"/>
    <xf numFmtId="0" fontId="51" fillId="0" borderId="48" xfId="0" applyFont="1" applyBorder="1"/>
    <xf numFmtId="0" fontId="50" fillId="3" borderId="20" xfId="0" applyFont="1" applyFill="1" applyBorder="1"/>
    <xf numFmtId="0" fontId="50" fillId="0" borderId="48" xfId="0" applyFont="1" applyBorder="1"/>
    <xf numFmtId="0" fontId="50" fillId="3" borderId="60" xfId="0" applyFont="1" applyFill="1" applyBorder="1"/>
    <xf numFmtId="0" fontId="50" fillId="0" borderId="61" xfId="0" applyFont="1" applyBorder="1"/>
    <xf numFmtId="0" fontId="50" fillId="0" borderId="62" xfId="0" applyFont="1" applyBorder="1"/>
    <xf numFmtId="0" fontId="48" fillId="0" borderId="65" xfId="0" applyFont="1" applyBorder="1" applyAlignment="1">
      <alignment horizontal="center" vertical="center"/>
    </xf>
    <xf numFmtId="0" fontId="50" fillId="0" borderId="43" xfId="0" applyFont="1" applyBorder="1"/>
    <xf numFmtId="0" fontId="50" fillId="0" borderId="28" xfId="0" applyFont="1" applyBorder="1"/>
    <xf numFmtId="0" fontId="50" fillId="0" borderId="42" xfId="0" applyFont="1" applyBorder="1"/>
    <xf numFmtId="0" fontId="50" fillId="3" borderId="24" xfId="0" applyFont="1" applyFill="1" applyBorder="1"/>
    <xf numFmtId="0" fontId="50" fillId="3" borderId="66" xfId="0" applyFont="1" applyFill="1" applyBorder="1"/>
    <xf numFmtId="0" fontId="50" fillId="0" borderId="30" xfId="0" applyFont="1" applyBorder="1"/>
    <xf numFmtId="0" fontId="48" fillId="0" borderId="69" xfId="0" applyFont="1" applyBorder="1" applyAlignment="1">
      <alignment horizontal="center" vertical="center"/>
    </xf>
    <xf numFmtId="0" fontId="50" fillId="0" borderId="46" xfId="0" applyFont="1" applyBorder="1"/>
    <xf numFmtId="0" fontId="50" fillId="0" borderId="33" xfId="0" applyFont="1" applyBorder="1"/>
    <xf numFmtId="0" fontId="50" fillId="0" borderId="45" xfId="0" applyFont="1" applyBorder="1"/>
    <xf numFmtId="0" fontId="50" fillId="3" borderId="26" xfId="0" applyFont="1" applyFill="1" applyBorder="1"/>
    <xf numFmtId="0" fontId="50" fillId="3" borderId="70" xfId="0" applyFont="1" applyFill="1" applyBorder="1"/>
    <xf numFmtId="0" fontId="50" fillId="0" borderId="71" xfId="0" applyFont="1" applyBorder="1"/>
    <xf numFmtId="0" fontId="50" fillId="0" borderId="50" xfId="0" applyFont="1" applyBorder="1"/>
    <xf numFmtId="0" fontId="48" fillId="0" borderId="22" xfId="0" applyFont="1" applyBorder="1" applyAlignment="1">
      <alignment horizontal="center"/>
    </xf>
    <xf numFmtId="0" fontId="5" fillId="0" borderId="74" xfId="0" applyFont="1" applyBorder="1" applyAlignment="1">
      <alignment horizontal="center" vertical="center" textRotation="90"/>
    </xf>
    <xf numFmtId="0" fontId="5" fillId="0" borderId="47" xfId="0" applyFont="1" applyBorder="1" applyAlignment="1">
      <alignment horizontal="center" vertical="center" textRotation="90"/>
    </xf>
    <xf numFmtId="0" fontId="50" fillId="0" borderId="47" xfId="0" applyFont="1" applyBorder="1" applyAlignment="1">
      <alignment horizontal="center" vertical="center" textRotation="90"/>
    </xf>
    <xf numFmtId="0" fontId="48" fillId="0" borderId="0" xfId="0" applyFont="1" applyBorder="1" applyAlignment="1">
      <alignment horizontal="left" vertical="top" indent="1"/>
    </xf>
    <xf numFmtId="0" fontId="50" fillId="0" borderId="0" xfId="0" applyFont="1" applyBorder="1"/>
    <xf numFmtId="0" fontId="50" fillId="0" borderId="4" xfId="0" applyFont="1" applyBorder="1"/>
    <xf numFmtId="0" fontId="50" fillId="0" borderId="53" xfId="0" applyFont="1" applyBorder="1" applyAlignment="1">
      <alignment horizontal="center" vertical="center" textRotation="90"/>
    </xf>
    <xf numFmtId="0" fontId="50" fillId="0" borderId="33" xfId="0" applyFont="1" applyBorder="1" applyAlignment="1">
      <alignment horizontal="center" vertical="center" textRotation="90"/>
    </xf>
    <xf numFmtId="0" fontId="50" fillId="3" borderId="75" xfId="0" applyFont="1" applyFill="1" applyBorder="1"/>
    <xf numFmtId="0" fontId="48" fillId="0" borderId="76" xfId="0" applyFont="1" applyBorder="1"/>
    <xf numFmtId="0" fontId="50" fillId="0" borderId="77" xfId="0" applyFont="1" applyBorder="1" applyAlignment="1">
      <alignment horizontal="center" vertical="center" textRotation="90"/>
    </xf>
    <xf numFmtId="0" fontId="50" fillId="0" borderId="78" xfId="0" applyFont="1" applyBorder="1" applyAlignment="1">
      <alignment horizontal="center" vertical="center" textRotation="90"/>
    </xf>
    <xf numFmtId="0" fontId="50" fillId="3" borderId="76" xfId="0" applyFont="1" applyFill="1" applyBorder="1" applyAlignment="1">
      <alignment horizontal="center" vertical="center"/>
    </xf>
    <xf numFmtId="0" fontId="50" fillId="3" borderId="76" xfId="0" applyFont="1" applyFill="1" applyBorder="1"/>
    <xf numFmtId="0" fontId="50" fillId="0" borderId="9" xfId="0" applyFont="1" applyBorder="1"/>
    <xf numFmtId="0" fontId="50" fillId="0" borderId="13" xfId="0" applyFont="1" applyBorder="1"/>
    <xf numFmtId="0" fontId="50" fillId="0" borderId="74" xfId="0" applyFont="1" applyBorder="1"/>
    <xf numFmtId="0" fontId="51" fillId="0" borderId="62" xfId="0" applyFont="1" applyBorder="1"/>
    <xf numFmtId="0" fontId="50" fillId="0" borderId="79" xfId="0" applyFont="1" applyBorder="1"/>
    <xf numFmtId="0" fontId="48" fillId="0" borderId="0" xfId="0" applyFont="1" applyBorder="1"/>
    <xf numFmtId="0" fontId="50" fillId="0" borderId="0" xfId="0" applyFont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0" xfId="0" applyFont="1" applyFill="1" applyBorder="1"/>
    <xf numFmtId="0" fontId="50" fillId="0" borderId="82" xfId="0" applyFont="1" applyBorder="1" applyAlignment="1">
      <alignment horizontal="center" vertical="center" textRotation="90"/>
    </xf>
    <xf numFmtId="0" fontId="50" fillId="0" borderId="83" xfId="0" applyFont="1" applyBorder="1" applyAlignment="1">
      <alignment horizontal="center" vertical="center" textRotation="90"/>
    </xf>
    <xf numFmtId="0" fontId="50" fillId="0" borderId="31" xfId="0" applyFont="1" applyBorder="1" applyAlignment="1">
      <alignment horizontal="center" vertical="center" textRotation="90"/>
    </xf>
    <xf numFmtId="0" fontId="50" fillId="3" borderId="60" xfId="0" applyFont="1" applyFill="1" applyBorder="1" applyAlignment="1">
      <alignment horizontal="center" vertical="center"/>
    </xf>
    <xf numFmtId="0" fontId="50" fillId="3" borderId="7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32" fillId="0" borderId="57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0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85" xfId="3" applyBorder="1"/>
    <xf numFmtId="0" fontId="2" fillId="0" borderId="29" xfId="3" applyBorder="1"/>
    <xf numFmtId="0" fontId="2" fillId="0" borderId="31" xfId="3" applyBorder="1"/>
    <xf numFmtId="0" fontId="2" fillId="0" borderId="86" xfId="3" applyBorder="1"/>
    <xf numFmtId="0" fontId="2" fillId="0" borderId="32" xfId="3" applyBorder="1"/>
    <xf numFmtId="0" fontId="2" fillId="0" borderId="87" xfId="3" applyBorder="1"/>
    <xf numFmtId="20" fontId="5" fillId="0" borderId="88" xfId="1" applyNumberFormat="1" applyFont="1" applyBorder="1" applyAlignment="1">
      <alignment horizontal="left" shrinkToFit="1"/>
    </xf>
    <xf numFmtId="0" fontId="5" fillId="0" borderId="89" xfId="1" applyBorder="1" applyAlignment="1">
      <alignment shrinkToFit="1"/>
    </xf>
    <xf numFmtId="0" fontId="5" fillId="0" borderId="88" xfId="1" applyFont="1" applyBorder="1" applyAlignment="1">
      <alignment horizontal="left" shrinkToFit="1"/>
    </xf>
    <xf numFmtId="0" fontId="1" fillId="0" borderId="90" xfId="1" applyFont="1" applyBorder="1" applyAlignment="1">
      <alignment horizontal="left" shrinkToFit="1"/>
    </xf>
    <xf numFmtId="49" fontId="39" fillId="0" borderId="38" xfId="1" applyNumberFormat="1" applyFont="1" applyBorder="1" applyAlignment="1">
      <alignment horizontal="center" vertical="center"/>
    </xf>
    <xf numFmtId="49" fontId="39" fillId="0" borderId="0" xfId="1" applyNumberFormat="1" applyFont="1"/>
    <xf numFmtId="49" fontId="39" fillId="3" borderId="30" xfId="1" applyNumberFormat="1" applyFont="1" applyFill="1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3" fillId="2" borderId="42" xfId="1" applyFont="1" applyFill="1" applyBorder="1" applyAlignment="1">
      <alignment horizontal="right"/>
    </xf>
    <xf numFmtId="0" fontId="43" fillId="2" borderId="43" xfId="1" applyFont="1" applyFill="1" applyBorder="1" applyAlignment="1">
      <alignment horizontal="right"/>
    </xf>
    <xf numFmtId="0" fontId="2" fillId="0" borderId="85" xfId="3" applyBorder="1" applyAlignment="1">
      <alignment horizontal="left"/>
    </xf>
    <xf numFmtId="0" fontId="2" fillId="0" borderId="29" xfId="3" applyBorder="1" applyAlignment="1">
      <alignment horizontal="left"/>
    </xf>
    <xf numFmtId="0" fontId="2" fillId="0" borderId="32" xfId="3" applyBorder="1" applyAlignment="1">
      <alignment horizontal="left"/>
    </xf>
    <xf numFmtId="0" fontId="2" fillId="0" borderId="31" xfId="3" applyBorder="1" applyAlignment="1">
      <alignment horizontal="left"/>
    </xf>
    <xf numFmtId="0" fontId="54" fillId="0" borderId="29" xfId="0" applyFont="1" applyFill="1" applyBorder="1"/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49" fontId="0" fillId="0" borderId="0" xfId="0" applyNumberFormat="1"/>
    <xf numFmtId="0" fontId="55" fillId="7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14" fontId="0" fillId="8" borderId="0" xfId="0" applyNumberFormat="1" applyFont="1" applyFill="1" applyBorder="1" applyAlignment="1">
      <alignment horizontal="center" vertical="center"/>
    </xf>
    <xf numFmtId="0" fontId="0" fillId="8" borderId="0" xfId="0" applyNumberFormat="1" applyFill="1" applyAlignment="1">
      <alignment horizontal="center"/>
    </xf>
    <xf numFmtId="0" fontId="0" fillId="8" borderId="0" xfId="0" applyFont="1" applyFill="1"/>
    <xf numFmtId="0" fontId="32" fillId="0" borderId="20" xfId="0" applyFont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3" borderId="94" xfId="0" applyFont="1" applyFill="1" applyBorder="1" applyAlignment="1">
      <alignment horizontal="center"/>
    </xf>
    <xf numFmtId="0" fontId="2" fillId="0" borderId="86" xfId="3" applyBorder="1" applyAlignment="1">
      <alignment horizontal="left"/>
    </xf>
    <xf numFmtId="0" fontId="35" fillId="3" borderId="13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60" fillId="0" borderId="0" xfId="0" applyFont="1"/>
    <xf numFmtId="49" fontId="54" fillId="0" borderId="55" xfId="0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shrinkToFit="1"/>
    </xf>
    <xf numFmtId="0" fontId="22" fillId="0" borderId="8" xfId="1" applyFont="1" applyFill="1" applyBorder="1" applyAlignment="1">
      <alignment shrinkToFit="1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2" fillId="4" borderId="91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6" xfId="0" applyFont="1" applyBorder="1" applyAlignment="1">
      <alignment horizontal="center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/>
    </xf>
    <xf numFmtId="0" fontId="35" fillId="3" borderId="22" xfId="0" applyFont="1" applyFill="1" applyBorder="1" applyAlignment="1">
      <alignment horizontal="center"/>
    </xf>
    <xf numFmtId="0" fontId="35" fillId="3" borderId="23" xfId="0" applyFont="1" applyFill="1" applyBorder="1" applyAlignment="1">
      <alignment horizontal="center"/>
    </xf>
    <xf numFmtId="0" fontId="35" fillId="3" borderId="12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9" fillId="3" borderId="91" xfId="0" applyFont="1" applyFill="1" applyBorder="1" applyAlignment="1">
      <alignment horizontal="center" vertical="center"/>
    </xf>
    <xf numFmtId="0" fontId="29" fillId="3" borderId="58" xfId="0" applyFont="1" applyFill="1" applyBorder="1" applyAlignment="1">
      <alignment horizontal="center" vertical="center"/>
    </xf>
    <xf numFmtId="0" fontId="30" fillId="3" borderId="91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5" fillId="3" borderId="92" xfId="0" applyFont="1" applyFill="1" applyBorder="1" applyAlignment="1">
      <alignment horizontal="center"/>
    </xf>
    <xf numFmtId="0" fontId="35" fillId="3" borderId="93" xfId="0" applyFont="1" applyFill="1" applyBorder="1" applyAlignment="1">
      <alignment horizontal="center"/>
    </xf>
    <xf numFmtId="0" fontId="35" fillId="3" borderId="94" xfId="0" applyFont="1" applyFill="1" applyBorder="1" applyAlignment="1">
      <alignment horizont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6" fillId="3" borderId="95" xfId="0" applyFont="1" applyFill="1" applyBorder="1" applyAlignment="1">
      <alignment horizontal="center" vertical="center"/>
    </xf>
    <xf numFmtId="0" fontId="56" fillId="3" borderId="21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28" fillId="3" borderId="95" xfId="0" applyFont="1" applyFill="1" applyBorder="1" applyAlignment="1">
      <alignment horizontal="center" vertical="center" wrapText="1"/>
    </xf>
    <xf numFmtId="0" fontId="31" fillId="3" borderId="91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31" fillId="3" borderId="58" xfId="0" applyFont="1" applyFill="1" applyBorder="1" applyAlignment="1">
      <alignment horizontal="center" vertical="center"/>
    </xf>
    <xf numFmtId="0" fontId="34" fillId="3" borderId="91" xfId="0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29" fillId="4" borderId="57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59" fillId="3" borderId="91" xfId="0" applyFont="1" applyFill="1" applyBorder="1" applyAlignment="1">
      <alignment horizontal="center" vertical="center"/>
    </xf>
    <xf numFmtId="0" fontId="59" fillId="3" borderId="57" xfId="0" applyFont="1" applyFill="1" applyBorder="1" applyAlignment="1">
      <alignment horizontal="center" vertical="center"/>
    </xf>
    <xf numFmtId="0" fontId="59" fillId="3" borderId="58" xfId="0" applyFont="1" applyFill="1" applyBorder="1" applyAlignment="1">
      <alignment horizontal="center" vertical="center"/>
    </xf>
    <xf numFmtId="0" fontId="59" fillId="3" borderId="5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59" fillId="3" borderId="8" xfId="0" applyFont="1" applyFill="1" applyBorder="1" applyAlignment="1">
      <alignment horizontal="center" vertical="center"/>
    </xf>
    <xf numFmtId="0" fontId="59" fillId="3" borderId="9" xfId="0" applyFont="1" applyFill="1" applyBorder="1" applyAlignment="1">
      <alignment horizontal="center" vertical="center"/>
    </xf>
    <xf numFmtId="0" fontId="59" fillId="3" borderId="13" xfId="0" applyFont="1" applyFill="1" applyBorder="1" applyAlignment="1">
      <alignment horizontal="center" vertical="center"/>
    </xf>
    <xf numFmtId="0" fontId="57" fillId="0" borderId="24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32" fillId="0" borderId="9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9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29" fillId="4" borderId="91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58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/>
    </xf>
    <xf numFmtId="0" fontId="57" fillId="4" borderId="8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7" fillId="4" borderId="4" xfId="0" applyFont="1" applyFill="1" applyBorder="1" applyAlignment="1">
      <alignment horizontal="center" vertical="center"/>
    </xf>
    <xf numFmtId="0" fontId="57" fillId="4" borderId="13" xfId="0" applyFont="1" applyFill="1" applyBorder="1" applyAlignment="1">
      <alignment horizontal="center" vertical="center"/>
    </xf>
    <xf numFmtId="0" fontId="52" fillId="3" borderId="95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7" fillId="4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2" fillId="4" borderId="95" xfId="0" applyFont="1" applyFill="1" applyBorder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42" fillId="4" borderId="10" xfId="0" applyFont="1" applyFill="1" applyBorder="1" applyAlignment="1">
      <alignment horizontal="center" vertical="center"/>
    </xf>
    <xf numFmtId="0" fontId="52" fillId="3" borderId="10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20" fontId="52" fillId="3" borderId="10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50" fillId="0" borderId="80" xfId="0" applyFont="1" applyBorder="1" applyAlignment="1">
      <alignment horizontal="center"/>
    </xf>
    <xf numFmtId="0" fontId="50" fillId="0" borderId="67" xfId="0" applyFont="1" applyBorder="1" applyAlignment="1">
      <alignment horizontal="center"/>
    </xf>
    <xf numFmtId="0" fontId="50" fillId="0" borderId="72" xfId="0" applyFont="1" applyBorder="1" applyAlignment="1">
      <alignment horizontal="center"/>
    </xf>
    <xf numFmtId="0" fontId="50" fillId="0" borderId="81" xfId="0" applyFont="1" applyBorder="1" applyAlignment="1">
      <alignment horizontal="center"/>
    </xf>
    <xf numFmtId="0" fontId="50" fillId="0" borderId="68" xfId="0" applyFont="1" applyBorder="1" applyAlignment="1">
      <alignment horizontal="center"/>
    </xf>
    <xf numFmtId="0" fontId="50" fillId="0" borderId="73" xfId="0" applyFont="1" applyBorder="1" applyAlignment="1">
      <alignment horizontal="center"/>
    </xf>
    <xf numFmtId="0" fontId="48" fillId="0" borderId="54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48" fillId="0" borderId="59" xfId="0" applyFont="1" applyBorder="1" applyAlignment="1">
      <alignment horizontal="left"/>
    </xf>
    <xf numFmtId="0" fontId="48" fillId="0" borderId="57" xfId="0" applyFont="1" applyBorder="1" applyAlignment="1">
      <alignment horizontal="left"/>
    </xf>
    <xf numFmtId="0" fontId="48" fillId="0" borderId="58" xfId="0" applyFont="1" applyBorder="1" applyAlignment="1">
      <alignment horizontal="left"/>
    </xf>
    <xf numFmtId="0" fontId="48" fillId="3" borderId="57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48" fillId="0" borderId="74" xfId="0" applyFont="1" applyBorder="1" applyAlignment="1">
      <alignment horizontal="center"/>
    </xf>
    <xf numFmtId="0" fontId="48" fillId="0" borderId="6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53" fillId="0" borderId="57" xfId="0" applyFont="1" applyBorder="1" applyAlignment="1"/>
    <xf numFmtId="0" fontId="53" fillId="0" borderId="8" xfId="0" applyFont="1" applyBorder="1" applyAlignment="1"/>
    <xf numFmtId="0" fontId="53" fillId="0" borderId="9" xfId="0" applyFont="1" applyBorder="1" applyAlignment="1"/>
    <xf numFmtId="14" fontId="11" fillId="0" borderId="57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8" fillId="0" borderId="49" xfId="0" applyFont="1" applyBorder="1" applyAlignment="1">
      <alignment horizontal="center"/>
    </xf>
    <xf numFmtId="0" fontId="48" fillId="0" borderId="48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center"/>
    </xf>
    <xf numFmtId="0" fontId="23" fillId="6" borderId="5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/>
    <xf numFmtId="0" fontId="53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23" fillId="6" borderId="58" xfId="0" applyFont="1" applyFill="1" applyBorder="1" applyAlignment="1">
      <alignment horizontal="center" vertical="center"/>
    </xf>
    <xf numFmtId="0" fontId="50" fillId="0" borderId="63" xfId="0" applyFont="1" applyBorder="1" applyAlignment="1">
      <alignment horizontal="center"/>
    </xf>
    <xf numFmtId="0" fontId="50" fillId="0" borderId="64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25855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2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2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5" sqref="E5"/>
    </sheetView>
  </sheetViews>
  <sheetFormatPr defaultRowHeight="1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35.42578125" bestFit="1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35.42578125" bestFit="1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35.42578125" bestFit="1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35.42578125" bestFit="1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35.42578125" bestFit="1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35.42578125" bestFit="1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35.42578125" bestFit="1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35.42578125" bestFit="1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35.42578125" bestFit="1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35.42578125" bestFit="1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35.42578125" bestFit="1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35.42578125" bestFit="1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35.42578125" bestFit="1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35.42578125" bestFit="1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35.42578125" bestFit="1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35.42578125" bestFit="1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35.42578125" bestFit="1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35.42578125" bestFit="1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35.42578125" bestFit="1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35.42578125" bestFit="1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35.42578125" bestFit="1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35.42578125" bestFit="1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35.42578125" bestFit="1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35.42578125" bestFit="1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35.42578125" bestFit="1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35.42578125" bestFit="1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35.42578125" bestFit="1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35.42578125" bestFit="1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35.42578125" bestFit="1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35.42578125" bestFit="1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35.42578125" bestFit="1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35.42578125" bestFit="1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35.42578125" bestFit="1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35.42578125" bestFit="1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35.42578125" bestFit="1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35.42578125" bestFit="1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35.42578125" bestFit="1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35.42578125" bestFit="1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35.42578125" bestFit="1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35.42578125" bestFit="1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35.42578125" bestFit="1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35.42578125" bestFit="1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35.42578125" bestFit="1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35.42578125" bestFit="1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35.42578125" bestFit="1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35.42578125" bestFit="1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35.42578125" bestFit="1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35.42578125" bestFit="1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35.42578125" bestFit="1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35.42578125" bestFit="1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35.42578125" bestFit="1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35.42578125" bestFit="1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35.42578125" bestFit="1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35.42578125" bestFit="1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35.42578125" bestFit="1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35.42578125" bestFit="1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35.42578125" bestFit="1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35.42578125" bestFit="1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35.42578125" bestFit="1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35.42578125" bestFit="1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35.42578125" bestFit="1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35.42578125" bestFit="1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35.42578125" bestFit="1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>
      <c r="A1" s="254" t="s">
        <v>114</v>
      </c>
      <c r="B1" s="254"/>
      <c r="C1" s="254"/>
      <c r="D1" s="254"/>
      <c r="E1" s="254"/>
      <c r="F1" s="254"/>
      <c r="G1" s="254"/>
    </row>
    <row r="2" spans="1:10" ht="15.75" thickBot="1">
      <c r="A2" s="64"/>
      <c r="B2" s="64" t="s">
        <v>78</v>
      </c>
      <c r="C2" s="64" t="s">
        <v>21</v>
      </c>
      <c r="D2" s="64" t="s">
        <v>39</v>
      </c>
      <c r="E2" s="64" t="s">
        <v>22</v>
      </c>
      <c r="F2" s="64" t="s">
        <v>79</v>
      </c>
      <c r="G2" s="64"/>
    </row>
    <row r="3" spans="1:10">
      <c r="A3" s="65">
        <v>1</v>
      </c>
      <c r="B3" s="66">
        <v>42899</v>
      </c>
      <c r="C3" s="65">
        <v>2</v>
      </c>
      <c r="D3" s="64">
        <v>1</v>
      </c>
      <c r="E3" s="67" t="s">
        <v>38</v>
      </c>
      <c r="F3" t="s">
        <v>23</v>
      </c>
    </row>
    <row r="4" spans="1:10">
      <c r="A4" s="65">
        <v>2</v>
      </c>
      <c r="B4" s="68">
        <v>42899</v>
      </c>
      <c r="C4" s="69">
        <v>1</v>
      </c>
      <c r="D4" s="70">
        <v>1</v>
      </c>
      <c r="E4" t="s">
        <v>133</v>
      </c>
      <c r="F4" t="s">
        <v>115</v>
      </c>
    </row>
    <row r="5" spans="1:10">
      <c r="A5" s="65">
        <v>3</v>
      </c>
      <c r="B5" s="68">
        <v>42899</v>
      </c>
      <c r="C5" s="69">
        <v>2</v>
      </c>
      <c r="D5" s="70">
        <v>2</v>
      </c>
      <c r="E5" t="s">
        <v>116</v>
      </c>
      <c r="F5" t="s">
        <v>117</v>
      </c>
      <c r="G5" s="71"/>
      <c r="H5" s="71"/>
    </row>
    <row r="6" spans="1:10">
      <c r="A6" s="65">
        <v>4</v>
      </c>
      <c r="B6" s="68">
        <v>42900</v>
      </c>
      <c r="C6" s="69">
        <v>4</v>
      </c>
      <c r="D6" s="70">
        <v>4</v>
      </c>
      <c r="E6" t="s">
        <v>87</v>
      </c>
      <c r="F6" t="s">
        <v>118</v>
      </c>
    </row>
    <row r="7" spans="1:10" s="73" customFormat="1">
      <c r="A7" s="65">
        <v>5</v>
      </c>
      <c r="B7" s="68">
        <v>42900</v>
      </c>
      <c r="C7" s="69">
        <v>2</v>
      </c>
      <c r="D7" s="70">
        <v>2</v>
      </c>
      <c r="E7" t="s">
        <v>119</v>
      </c>
      <c r="F7" t="s">
        <v>120</v>
      </c>
      <c r="G7"/>
      <c r="I7"/>
      <c r="J7"/>
    </row>
    <row r="8" spans="1:10" ht="15" customHeight="1">
      <c r="A8" s="65">
        <v>6</v>
      </c>
      <c r="B8" s="68">
        <v>42901</v>
      </c>
      <c r="C8" s="69">
        <v>1</v>
      </c>
      <c r="D8" s="70">
        <v>1</v>
      </c>
      <c r="E8" t="s">
        <v>43</v>
      </c>
      <c r="F8" t="s">
        <v>121</v>
      </c>
    </row>
    <row r="9" spans="1:10">
      <c r="A9" s="65">
        <v>7</v>
      </c>
      <c r="B9" s="68">
        <v>42902</v>
      </c>
      <c r="C9" s="69">
        <v>2</v>
      </c>
      <c r="D9" s="70">
        <v>2</v>
      </c>
      <c r="E9" t="s">
        <v>122</v>
      </c>
      <c r="F9" t="s">
        <v>123</v>
      </c>
    </row>
    <row r="10" spans="1:10">
      <c r="A10" s="65">
        <v>8</v>
      </c>
      <c r="B10" s="68">
        <v>42902</v>
      </c>
      <c r="C10" s="69">
        <v>2</v>
      </c>
      <c r="D10" s="70">
        <v>1</v>
      </c>
      <c r="E10" t="s">
        <v>37</v>
      </c>
      <c r="F10" t="s">
        <v>124</v>
      </c>
    </row>
    <row r="11" spans="1:10">
      <c r="A11" s="65">
        <v>9</v>
      </c>
      <c r="B11" s="68">
        <v>42902</v>
      </c>
      <c r="C11" s="69">
        <v>1</v>
      </c>
      <c r="D11" s="70">
        <v>0</v>
      </c>
      <c r="E11" t="s">
        <v>87</v>
      </c>
      <c r="F11" t="s">
        <v>125</v>
      </c>
      <c r="G11" s="73"/>
    </row>
    <row r="12" spans="1:10">
      <c r="A12" s="65">
        <v>10</v>
      </c>
      <c r="B12" s="68">
        <v>42902</v>
      </c>
      <c r="C12" s="69">
        <v>2</v>
      </c>
      <c r="D12" s="70">
        <v>2</v>
      </c>
      <c r="E12" t="s">
        <v>126</v>
      </c>
      <c r="F12" t="s">
        <v>127</v>
      </c>
      <c r="G12" s="73"/>
    </row>
    <row r="13" spans="1:10">
      <c r="A13" s="232">
        <v>11</v>
      </c>
      <c r="B13" s="233">
        <v>42903</v>
      </c>
      <c r="C13" s="234">
        <v>2</v>
      </c>
      <c r="D13" s="74">
        <v>2</v>
      </c>
      <c r="E13" s="72" t="s">
        <v>128</v>
      </c>
      <c r="F13" t="s">
        <v>129</v>
      </c>
      <c r="G13" s="73"/>
      <c r="H13" s="71"/>
    </row>
    <row r="14" spans="1:10" ht="13.5" customHeight="1">
      <c r="A14" s="72"/>
      <c r="B14" s="72"/>
      <c r="C14" s="178">
        <f>SUM(C3:C13)</f>
        <v>21</v>
      </c>
      <c r="D14" s="74">
        <v>18</v>
      </c>
      <c r="E14" s="72"/>
    </row>
    <row r="15" spans="1:10" ht="13.15" customHeight="1"/>
    <row r="16" spans="1:10">
      <c r="A16" s="75"/>
      <c r="B16" s="235"/>
      <c r="C16" s="75"/>
      <c r="D16" s="179"/>
      <c r="E16" s="180" t="s">
        <v>130</v>
      </c>
      <c r="F16" s="75" t="s">
        <v>132</v>
      </c>
    </row>
    <row r="17" spans="1:6">
      <c r="A17" s="75"/>
      <c r="B17" s="75"/>
      <c r="C17" s="75"/>
      <c r="D17" s="75"/>
      <c r="E17" s="180"/>
      <c r="F17" s="75"/>
    </row>
    <row r="18" spans="1:6">
      <c r="A18" s="75"/>
      <c r="B18" s="75" t="s">
        <v>131</v>
      </c>
      <c r="C18" s="75"/>
      <c r="D18" s="75"/>
      <c r="E18" s="75"/>
      <c r="F18" s="75"/>
    </row>
    <row r="19" spans="1:6">
      <c r="A19" s="75"/>
      <c r="B19" s="75"/>
      <c r="C19" s="75"/>
      <c r="D19" s="75"/>
      <c r="E19" s="75"/>
      <c r="F19" s="75"/>
    </row>
    <row r="20" spans="1:6" ht="13.15" customHeight="1">
      <c r="F20" s="75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92"/>
  <sheetViews>
    <sheetView showGridLines="0" zoomScaleNormal="100" workbookViewId="0">
      <selection activeCell="B23" sqref="B23:B2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72" t="str">
        <f>'Nasazení do skupin'!B2</f>
        <v>47. MČR mužů dvojice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362"/>
      <c r="M2" s="362"/>
      <c r="N2" s="362"/>
      <c r="O2" s="273"/>
      <c r="P2" s="273"/>
      <c r="Q2" s="273"/>
      <c r="R2" s="273"/>
      <c r="S2" s="273"/>
      <c r="T2" s="273"/>
      <c r="U2" s="274"/>
    </row>
    <row r="3" spans="1:29" ht="15.75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7"/>
    </row>
    <row r="4" spans="1:29" ht="32.25" customHeight="1" thickBot="1">
      <c r="A4" s="353" t="s">
        <v>0</v>
      </c>
      <c r="B4" s="354"/>
      <c r="C4" s="359" t="str">
        <f>'Nasazení do skupin'!B3</f>
        <v>Karlovy Vary 1.7.2017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</row>
    <row r="5" spans="1:29">
      <c r="A5" s="355"/>
      <c r="B5" s="356"/>
      <c r="C5" s="273">
        <v>1</v>
      </c>
      <c r="D5" s="273"/>
      <c r="E5" s="274"/>
      <c r="F5" s="272">
        <v>2</v>
      </c>
      <c r="G5" s="273"/>
      <c r="H5" s="274"/>
      <c r="I5" s="272">
        <v>3</v>
      </c>
      <c r="J5" s="273"/>
      <c r="K5" s="274"/>
      <c r="L5" s="272">
        <v>4</v>
      </c>
      <c r="M5" s="273"/>
      <c r="N5" s="274"/>
      <c r="O5" s="272">
        <v>5</v>
      </c>
      <c r="P5" s="273"/>
      <c r="Q5" s="274"/>
      <c r="R5" s="363" t="s">
        <v>1</v>
      </c>
      <c r="S5" s="364"/>
      <c r="T5" s="365"/>
      <c r="U5" s="210" t="s">
        <v>2</v>
      </c>
    </row>
    <row r="6" spans="1:29" ht="15.75" thickBot="1">
      <c r="A6" s="357"/>
      <c r="B6" s="358"/>
      <c r="C6" s="333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275"/>
      <c r="P6" s="276"/>
      <c r="Q6" s="277"/>
      <c r="R6" s="366" t="s">
        <v>3</v>
      </c>
      <c r="S6" s="367"/>
      <c r="T6" s="368"/>
      <c r="U6" s="211" t="s">
        <v>4</v>
      </c>
    </row>
    <row r="7" spans="1:29" ht="15" customHeight="1">
      <c r="A7" s="326">
        <v>1</v>
      </c>
      <c r="B7" s="329" t="str">
        <f>'Nasazení do skupin'!B18</f>
        <v>Městský nohejbalový klub Modřice, z.s. "A"</v>
      </c>
      <c r="C7" s="369"/>
      <c r="D7" s="370"/>
      <c r="E7" s="371"/>
      <c r="F7" s="325"/>
      <c r="G7" s="312"/>
      <c r="H7" s="295"/>
      <c r="I7" s="325"/>
      <c r="J7" s="312"/>
      <c r="K7" s="295"/>
      <c r="L7" s="181"/>
      <c r="M7" s="181"/>
      <c r="N7" s="181"/>
      <c r="O7" s="325"/>
      <c r="P7" s="312"/>
      <c r="Q7" s="295"/>
      <c r="R7" s="332"/>
      <c r="S7" s="299"/>
      <c r="T7" s="287"/>
      <c r="U7" s="283"/>
      <c r="AB7" s="42"/>
    </row>
    <row r="8" spans="1:29" ht="15.75" customHeight="1" thickBot="1">
      <c r="A8" s="327"/>
      <c r="B8" s="330"/>
      <c r="C8" s="372"/>
      <c r="D8" s="373"/>
      <c r="E8" s="374"/>
      <c r="F8" s="306"/>
      <c r="G8" s="308"/>
      <c r="H8" s="296"/>
      <c r="I8" s="306"/>
      <c r="J8" s="308"/>
      <c r="K8" s="296"/>
      <c r="L8" s="207"/>
      <c r="M8" s="207"/>
      <c r="N8" s="207"/>
      <c r="O8" s="306"/>
      <c r="P8" s="308"/>
      <c r="Q8" s="296"/>
      <c r="R8" s="304"/>
      <c r="S8" s="300"/>
      <c r="T8" s="288"/>
      <c r="U8" s="284"/>
    </row>
    <row r="9" spans="1:29" ht="15" customHeight="1">
      <c r="A9" s="327"/>
      <c r="B9" s="330"/>
      <c r="C9" s="372"/>
      <c r="D9" s="373"/>
      <c r="E9" s="374"/>
      <c r="F9" s="293"/>
      <c r="G9" s="297"/>
      <c r="H9" s="322"/>
      <c r="I9" s="293"/>
      <c r="J9" s="297"/>
      <c r="K9" s="322"/>
      <c r="L9" s="208"/>
      <c r="M9" s="208"/>
      <c r="N9" s="208"/>
      <c r="O9" s="293"/>
      <c r="P9" s="297"/>
      <c r="Q9" s="322"/>
      <c r="R9" s="289"/>
      <c r="S9" s="291"/>
      <c r="T9" s="301"/>
      <c r="U9" s="285"/>
      <c r="AA9" s="42"/>
      <c r="AB9" s="42"/>
      <c r="AC9" s="42"/>
    </row>
    <row r="10" spans="1:29" ht="15.75" customHeight="1" thickBot="1">
      <c r="A10" s="328"/>
      <c r="B10" s="331"/>
      <c r="C10" s="375"/>
      <c r="D10" s="376"/>
      <c r="E10" s="377"/>
      <c r="F10" s="293"/>
      <c r="G10" s="297"/>
      <c r="H10" s="322"/>
      <c r="I10" s="294"/>
      <c r="J10" s="298"/>
      <c r="K10" s="323"/>
      <c r="L10" s="209"/>
      <c r="M10" s="209"/>
      <c r="N10" s="209"/>
      <c r="O10" s="294"/>
      <c r="P10" s="298"/>
      <c r="Q10" s="323"/>
      <c r="R10" s="290"/>
      <c r="S10" s="292"/>
      <c r="T10" s="302"/>
      <c r="U10" s="286"/>
      <c r="AA10" s="42"/>
      <c r="AB10" s="42"/>
      <c r="AC10" s="42"/>
    </row>
    <row r="11" spans="1:29" ht="15" customHeight="1">
      <c r="A11" s="326">
        <v>2</v>
      </c>
      <c r="B11" s="329" t="str">
        <f>'Nasazení do skupin'!B19</f>
        <v>TJ Dynamo České Budějovice "A"</v>
      </c>
      <c r="C11" s="325"/>
      <c r="D11" s="312"/>
      <c r="E11" s="312"/>
      <c r="F11" s="313" t="s">
        <v>41</v>
      </c>
      <c r="G11" s="314"/>
      <c r="H11" s="315"/>
      <c r="I11" s="312"/>
      <c r="J11" s="312"/>
      <c r="K11" s="295"/>
      <c r="L11" s="181"/>
      <c r="M11" s="181"/>
      <c r="N11" s="181"/>
      <c r="O11" s="325"/>
      <c r="P11" s="312"/>
      <c r="Q11" s="295"/>
      <c r="R11" s="332"/>
      <c r="S11" s="299"/>
      <c r="T11" s="287"/>
      <c r="U11" s="283"/>
    </row>
    <row r="12" spans="1:29" ht="15.75" customHeight="1" thickBot="1">
      <c r="A12" s="327"/>
      <c r="B12" s="330"/>
      <c r="C12" s="306"/>
      <c r="D12" s="308"/>
      <c r="E12" s="308"/>
      <c r="F12" s="316"/>
      <c r="G12" s="317"/>
      <c r="H12" s="318"/>
      <c r="I12" s="308"/>
      <c r="J12" s="308"/>
      <c r="K12" s="296"/>
      <c r="L12" s="207"/>
      <c r="M12" s="207"/>
      <c r="N12" s="207"/>
      <c r="O12" s="306"/>
      <c r="P12" s="308"/>
      <c r="Q12" s="296"/>
      <c r="R12" s="304"/>
      <c r="S12" s="300"/>
      <c r="T12" s="288"/>
      <c r="U12" s="284"/>
    </row>
    <row r="13" spans="1:29" ht="15" customHeight="1">
      <c r="A13" s="327"/>
      <c r="B13" s="330"/>
      <c r="C13" s="293"/>
      <c r="D13" s="297"/>
      <c r="E13" s="297"/>
      <c r="F13" s="316"/>
      <c r="G13" s="317"/>
      <c r="H13" s="318"/>
      <c r="I13" s="297"/>
      <c r="J13" s="297"/>
      <c r="K13" s="322"/>
      <c r="L13" s="208"/>
      <c r="M13" s="208"/>
      <c r="N13" s="208"/>
      <c r="O13" s="293"/>
      <c r="P13" s="297"/>
      <c r="Q13" s="322"/>
      <c r="R13" s="289"/>
      <c r="S13" s="291"/>
      <c r="T13" s="301"/>
      <c r="U13" s="285"/>
    </row>
    <row r="14" spans="1:29" ht="15.75" customHeight="1" thickBot="1">
      <c r="A14" s="328"/>
      <c r="B14" s="331"/>
      <c r="C14" s="294"/>
      <c r="D14" s="298"/>
      <c r="E14" s="298"/>
      <c r="F14" s="319"/>
      <c r="G14" s="320"/>
      <c r="H14" s="321"/>
      <c r="I14" s="297"/>
      <c r="J14" s="297"/>
      <c r="K14" s="322"/>
      <c r="L14" s="208"/>
      <c r="M14" s="208"/>
      <c r="N14" s="208"/>
      <c r="O14" s="294"/>
      <c r="P14" s="298"/>
      <c r="Q14" s="323"/>
      <c r="R14" s="290"/>
      <c r="S14" s="292"/>
      <c r="T14" s="302"/>
      <c r="U14" s="286"/>
    </row>
    <row r="15" spans="1:29" ht="15" customHeight="1">
      <c r="A15" s="326">
        <v>3</v>
      </c>
      <c r="B15" s="329" t="str">
        <f>'Nasazení do skupin'!B20</f>
        <v>Sportovní klub Nohejbal Žatec "A"</v>
      </c>
      <c r="C15" s="325"/>
      <c r="D15" s="312"/>
      <c r="E15" s="295"/>
      <c r="F15" s="305"/>
      <c r="G15" s="307"/>
      <c r="H15" s="307"/>
      <c r="I15" s="344"/>
      <c r="J15" s="345"/>
      <c r="K15" s="346"/>
      <c r="L15" s="325"/>
      <c r="M15" s="312"/>
      <c r="N15" s="295"/>
      <c r="O15" s="457"/>
      <c r="P15" s="457"/>
      <c r="Q15" s="449"/>
      <c r="R15" s="332"/>
      <c r="S15" s="299"/>
      <c r="T15" s="287"/>
      <c r="U15" s="283"/>
    </row>
    <row r="16" spans="1:29" ht="15.75" customHeight="1" thickBot="1">
      <c r="A16" s="327"/>
      <c r="B16" s="330"/>
      <c r="C16" s="306"/>
      <c r="D16" s="308"/>
      <c r="E16" s="296"/>
      <c r="F16" s="306"/>
      <c r="G16" s="308"/>
      <c r="H16" s="308"/>
      <c r="I16" s="347"/>
      <c r="J16" s="348"/>
      <c r="K16" s="349"/>
      <c r="L16" s="306"/>
      <c r="M16" s="308"/>
      <c r="N16" s="296"/>
      <c r="O16" s="458"/>
      <c r="P16" s="458"/>
      <c r="Q16" s="450"/>
      <c r="R16" s="304"/>
      <c r="S16" s="300"/>
      <c r="T16" s="288"/>
      <c r="U16" s="284"/>
    </row>
    <row r="17" spans="1:31" ht="15" customHeight="1">
      <c r="A17" s="327"/>
      <c r="B17" s="330"/>
      <c r="C17" s="293"/>
      <c r="D17" s="297"/>
      <c r="E17" s="322"/>
      <c r="F17" s="293"/>
      <c r="G17" s="297"/>
      <c r="H17" s="297"/>
      <c r="I17" s="347"/>
      <c r="J17" s="348"/>
      <c r="K17" s="349"/>
      <c r="L17" s="293"/>
      <c r="M17" s="297"/>
      <c r="N17" s="322"/>
      <c r="O17" s="453"/>
      <c r="P17" s="453"/>
      <c r="Q17" s="455"/>
      <c r="R17" s="289"/>
      <c r="S17" s="291"/>
      <c r="T17" s="301"/>
      <c r="U17" s="285"/>
    </row>
    <row r="18" spans="1:31" ht="15.75" customHeight="1" thickBot="1">
      <c r="A18" s="328"/>
      <c r="B18" s="331"/>
      <c r="C18" s="294"/>
      <c r="D18" s="298"/>
      <c r="E18" s="323"/>
      <c r="F18" s="294"/>
      <c r="G18" s="298"/>
      <c r="H18" s="298"/>
      <c r="I18" s="350"/>
      <c r="J18" s="351"/>
      <c r="K18" s="352"/>
      <c r="L18" s="294"/>
      <c r="M18" s="298"/>
      <c r="N18" s="323"/>
      <c r="O18" s="454"/>
      <c r="P18" s="454"/>
      <c r="Q18" s="456"/>
      <c r="R18" s="290"/>
      <c r="S18" s="292"/>
      <c r="T18" s="302"/>
      <c r="U18" s="286"/>
    </row>
    <row r="19" spans="1:31" ht="15" customHeight="1">
      <c r="A19" s="326">
        <v>4</v>
      </c>
      <c r="B19" s="329" t="str">
        <f>'Nasazení do skupin'!B21</f>
        <v>SK Šacung ČNES Benešov 1947 "B"</v>
      </c>
      <c r="C19" s="325"/>
      <c r="D19" s="312"/>
      <c r="E19" s="295"/>
      <c r="F19" s="325"/>
      <c r="G19" s="312"/>
      <c r="H19" s="295"/>
      <c r="I19" s="305"/>
      <c r="J19" s="307"/>
      <c r="K19" s="307"/>
      <c r="L19" s="335">
        <v>2017</v>
      </c>
      <c r="M19" s="336"/>
      <c r="N19" s="337"/>
      <c r="O19" s="325"/>
      <c r="P19" s="312"/>
      <c r="Q19" s="295"/>
      <c r="R19" s="299"/>
      <c r="S19" s="299"/>
      <c r="T19" s="287"/>
      <c r="U19" s="283"/>
    </row>
    <row r="20" spans="1:31" ht="15.75" customHeight="1" thickBot="1">
      <c r="A20" s="327"/>
      <c r="B20" s="330"/>
      <c r="C20" s="306"/>
      <c r="D20" s="308"/>
      <c r="E20" s="296"/>
      <c r="F20" s="306"/>
      <c r="G20" s="308"/>
      <c r="H20" s="296"/>
      <c r="I20" s="306"/>
      <c r="J20" s="308"/>
      <c r="K20" s="308"/>
      <c r="L20" s="338"/>
      <c r="M20" s="339"/>
      <c r="N20" s="340"/>
      <c r="O20" s="306"/>
      <c r="P20" s="308"/>
      <c r="Q20" s="296"/>
      <c r="R20" s="300"/>
      <c r="S20" s="300"/>
      <c r="T20" s="288"/>
      <c r="U20" s="284"/>
    </row>
    <row r="21" spans="1:31" ht="15" customHeight="1">
      <c r="A21" s="327"/>
      <c r="B21" s="330"/>
      <c r="C21" s="293"/>
      <c r="D21" s="297"/>
      <c r="E21" s="322"/>
      <c r="F21" s="293"/>
      <c r="G21" s="297"/>
      <c r="H21" s="322"/>
      <c r="I21" s="293"/>
      <c r="J21" s="297"/>
      <c r="K21" s="297"/>
      <c r="L21" s="338"/>
      <c r="M21" s="339"/>
      <c r="N21" s="340"/>
      <c r="O21" s="293"/>
      <c r="P21" s="297"/>
      <c r="Q21" s="322"/>
      <c r="R21" s="451"/>
      <c r="S21" s="291"/>
      <c r="T21" s="301"/>
      <c r="U21" s="285"/>
    </row>
    <row r="22" spans="1:31" ht="15.75" customHeight="1" thickBot="1">
      <c r="A22" s="328"/>
      <c r="B22" s="331"/>
      <c r="C22" s="294"/>
      <c r="D22" s="298"/>
      <c r="E22" s="323"/>
      <c r="F22" s="294"/>
      <c r="G22" s="298"/>
      <c r="H22" s="323"/>
      <c r="I22" s="294"/>
      <c r="J22" s="298"/>
      <c r="K22" s="298"/>
      <c r="L22" s="341"/>
      <c r="M22" s="342"/>
      <c r="N22" s="343"/>
      <c r="O22" s="294"/>
      <c r="P22" s="298"/>
      <c r="Q22" s="323"/>
      <c r="R22" s="452"/>
      <c r="S22" s="292"/>
      <c r="T22" s="302"/>
      <c r="U22" s="286"/>
    </row>
    <row r="23" spans="1:31" ht="15" customHeight="1">
      <c r="A23" s="326">
        <v>5</v>
      </c>
      <c r="B23" s="329" t="str">
        <f>'Nasazení do skupin'!B22</f>
        <v>SK Liapor - Witte Karlovy Vary z.s. "D"</v>
      </c>
      <c r="C23" s="325"/>
      <c r="D23" s="312"/>
      <c r="E23" s="295"/>
      <c r="F23" s="325"/>
      <c r="G23" s="312"/>
      <c r="H23" s="295"/>
      <c r="I23" s="325"/>
      <c r="J23" s="312"/>
      <c r="K23" s="295"/>
      <c r="L23" s="181"/>
      <c r="M23" s="181"/>
      <c r="N23" s="181"/>
      <c r="O23" s="335"/>
      <c r="P23" s="336"/>
      <c r="Q23" s="337"/>
      <c r="R23" s="299"/>
      <c r="S23" s="299"/>
      <c r="T23" s="287"/>
      <c r="U23" s="283"/>
    </row>
    <row r="24" spans="1:31" ht="15.75" customHeight="1" thickBot="1">
      <c r="A24" s="327"/>
      <c r="B24" s="330"/>
      <c r="C24" s="306"/>
      <c r="D24" s="308"/>
      <c r="E24" s="296"/>
      <c r="F24" s="306"/>
      <c r="G24" s="308"/>
      <c r="H24" s="296"/>
      <c r="I24" s="306"/>
      <c r="J24" s="308"/>
      <c r="K24" s="296"/>
      <c r="L24" s="207"/>
      <c r="M24" s="207"/>
      <c r="N24" s="207"/>
      <c r="O24" s="338"/>
      <c r="P24" s="339"/>
      <c r="Q24" s="340"/>
      <c r="R24" s="300"/>
      <c r="S24" s="300"/>
      <c r="T24" s="288"/>
      <c r="U24" s="284"/>
    </row>
    <row r="25" spans="1:31" ht="15" customHeight="1">
      <c r="A25" s="327"/>
      <c r="B25" s="330"/>
      <c r="C25" s="293"/>
      <c r="D25" s="297"/>
      <c r="E25" s="322"/>
      <c r="F25" s="293"/>
      <c r="G25" s="297"/>
      <c r="H25" s="322"/>
      <c r="I25" s="293"/>
      <c r="J25" s="297"/>
      <c r="K25" s="322"/>
      <c r="L25" s="208"/>
      <c r="M25" s="208"/>
      <c r="N25" s="208"/>
      <c r="O25" s="338"/>
      <c r="P25" s="339"/>
      <c r="Q25" s="340"/>
      <c r="R25" s="451"/>
      <c r="S25" s="291"/>
      <c r="T25" s="301"/>
      <c r="U25" s="285"/>
    </row>
    <row r="26" spans="1:31" ht="15.75" customHeight="1" thickBot="1">
      <c r="A26" s="328"/>
      <c r="B26" s="331"/>
      <c r="C26" s="294"/>
      <c r="D26" s="298"/>
      <c r="E26" s="323"/>
      <c r="F26" s="294"/>
      <c r="G26" s="298"/>
      <c r="H26" s="323"/>
      <c r="I26" s="294"/>
      <c r="J26" s="298"/>
      <c r="K26" s="323"/>
      <c r="L26" s="209"/>
      <c r="M26" s="209"/>
      <c r="N26" s="209"/>
      <c r="O26" s="341"/>
      <c r="P26" s="342"/>
      <c r="Q26" s="343"/>
      <c r="R26" s="452"/>
      <c r="S26" s="292"/>
      <c r="T26" s="302"/>
      <c r="U26" s="286"/>
    </row>
    <row r="27" spans="1:31" ht="15" customHeight="1">
      <c r="A27" s="324"/>
      <c r="B27" s="309"/>
      <c r="C27" s="309"/>
      <c r="D27" s="310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>
      <c r="A28" s="324"/>
      <c r="B28" s="309"/>
      <c r="C28" s="309"/>
      <c r="D28" s="310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>
      <c r="A29" s="324"/>
      <c r="B29" s="309"/>
      <c r="C29" s="309"/>
      <c r="D29" s="310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>
      <c r="A30" s="324"/>
      <c r="B30" s="309"/>
      <c r="C30" s="309"/>
      <c r="D30" s="310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>
      <c r="A31" s="324"/>
      <c r="B31" s="309"/>
      <c r="C31" s="309"/>
      <c r="D31" s="310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>
      <c r="A32" s="324"/>
      <c r="B32" s="309"/>
      <c r="C32" s="309"/>
      <c r="D32" s="310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>
      <c r="A33" s="324"/>
      <c r="B33" s="309"/>
      <c r="C33" s="309"/>
      <c r="D33" s="310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>
      <c r="A34" s="324"/>
      <c r="B34" s="309"/>
      <c r="C34" s="309"/>
      <c r="D34" s="310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>
      <c r="A35" s="324"/>
      <c r="B35" s="309"/>
      <c r="C35" s="309"/>
      <c r="D35" s="310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>
      <c r="A36" s="324"/>
      <c r="B36" s="309"/>
      <c r="C36" s="309"/>
      <c r="D36" s="310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>
      <c r="S37" s="311"/>
      <c r="T37" s="311"/>
      <c r="U37" s="212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</row>
    <row r="39" spans="1:57"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</row>
    <row r="40" spans="1:57"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</row>
    <row r="41" spans="1:57" ht="20.25">
      <c r="W41" s="278"/>
      <c r="X41" s="278"/>
      <c r="Y41" s="278"/>
      <c r="Z41" s="278"/>
      <c r="AA41" s="278"/>
      <c r="AB41" s="278"/>
      <c r="AC41" s="278"/>
      <c r="AD41" s="280"/>
      <c r="AE41" s="280"/>
      <c r="AF41" s="280"/>
      <c r="AG41" s="280"/>
      <c r="AH41" s="280"/>
      <c r="AI41" s="280"/>
      <c r="AJ41" s="2"/>
      <c r="AK41" s="2"/>
      <c r="AL41" s="278"/>
      <c r="AM41" s="278"/>
      <c r="AN41" s="278"/>
      <c r="AO41" s="278"/>
      <c r="AP41" s="278"/>
      <c r="AQ41" s="278"/>
      <c r="AR41" s="6"/>
      <c r="AS41" s="5"/>
      <c r="AT41" s="5"/>
      <c r="AU41" s="5"/>
      <c r="AV41" s="5"/>
      <c r="AW41" s="5"/>
      <c r="AX41" s="278"/>
      <c r="AY41" s="278"/>
      <c r="AZ41" s="278"/>
      <c r="BA41" s="278"/>
      <c r="BB41" s="2"/>
      <c r="BC41" s="2"/>
      <c r="BD41" s="2"/>
      <c r="BE41" s="2"/>
    </row>
    <row r="43" spans="1:57" ht="20.25">
      <c r="W43" s="280"/>
      <c r="X43" s="280"/>
      <c r="Y43" s="280"/>
      <c r="Z43" s="280"/>
      <c r="AA43" s="280"/>
      <c r="AB43" s="280"/>
      <c r="AC43" s="280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"/>
      <c r="AO43" s="280"/>
      <c r="AP43" s="280"/>
      <c r="AQ43" s="280"/>
      <c r="AR43" s="280"/>
      <c r="AS43" s="280"/>
      <c r="AT43" s="280"/>
      <c r="AU43" s="280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</row>
    <row r="46" spans="1:57" ht="15.75">
      <c r="W46" s="282"/>
      <c r="X46" s="282"/>
      <c r="Y46" s="282"/>
      <c r="Z46" s="282"/>
      <c r="AA46" s="282"/>
      <c r="AB46" s="282"/>
      <c r="AC46" s="3"/>
      <c r="AD46" s="282"/>
      <c r="AE46" s="282"/>
      <c r="AF46" s="3"/>
      <c r="AG46" s="3"/>
      <c r="AH46" s="3"/>
      <c r="AI46" s="282"/>
      <c r="AJ46" s="282"/>
      <c r="AK46" s="282"/>
      <c r="AL46" s="282"/>
      <c r="AM46" s="282"/>
      <c r="AN46" s="282"/>
      <c r="AO46" s="3"/>
      <c r="AP46" s="3"/>
      <c r="AQ46" s="3"/>
      <c r="AR46" s="3"/>
      <c r="AS46" s="3"/>
      <c r="AT46" s="3"/>
      <c r="AU46" s="282"/>
      <c r="AV46" s="282"/>
      <c r="AW46" s="282"/>
      <c r="AX46" s="282"/>
      <c r="AY46" s="282"/>
      <c r="AZ46" s="282"/>
      <c r="BA46" s="3"/>
      <c r="BB46" s="3"/>
      <c r="BC46" s="3"/>
      <c r="BD46" s="3"/>
      <c r="BE46" s="3"/>
    </row>
    <row r="49" spans="23:57" ht="15" customHeight="1"/>
    <row r="53" spans="23:57"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</row>
    <row r="54" spans="23:57"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</row>
    <row r="58" spans="23:57" ht="23.25"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  <c r="BE58" s="279"/>
    </row>
    <row r="59" spans="23:57" ht="20.25">
      <c r="W59" s="278"/>
      <c r="X59" s="278"/>
      <c r="Y59" s="278"/>
      <c r="Z59" s="278"/>
      <c r="AA59" s="278"/>
      <c r="AB59" s="278"/>
      <c r="AC59" s="278"/>
      <c r="AD59" s="280"/>
      <c r="AE59" s="280"/>
      <c r="AF59" s="280"/>
      <c r="AG59" s="280"/>
      <c r="AH59" s="280"/>
      <c r="AI59" s="280"/>
      <c r="AJ59" s="2"/>
      <c r="AK59" s="2"/>
      <c r="AL59" s="278"/>
      <c r="AM59" s="278"/>
      <c r="AN59" s="278"/>
      <c r="AO59" s="278"/>
      <c r="AP59" s="278"/>
      <c r="AQ59" s="278"/>
      <c r="AR59" s="6"/>
      <c r="AS59" s="5"/>
      <c r="AT59" s="5"/>
      <c r="AU59" s="5"/>
      <c r="AV59" s="5"/>
      <c r="AW59" s="5"/>
      <c r="AX59" s="278"/>
      <c r="AY59" s="278"/>
      <c r="AZ59" s="278"/>
      <c r="BA59" s="278"/>
      <c r="BB59" s="2"/>
      <c r="BC59" s="2"/>
      <c r="BD59" s="2"/>
      <c r="BE59" s="2"/>
    </row>
    <row r="61" spans="23:57" ht="20.25">
      <c r="W61" s="280"/>
      <c r="X61" s="280"/>
      <c r="Y61" s="280"/>
      <c r="Z61" s="280"/>
      <c r="AA61" s="280"/>
      <c r="AB61" s="280"/>
      <c r="AC61" s="280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"/>
      <c r="AO61" s="280"/>
      <c r="AP61" s="280"/>
      <c r="AQ61" s="280"/>
      <c r="AR61" s="280"/>
      <c r="AS61" s="280"/>
      <c r="AT61" s="280"/>
      <c r="AU61" s="280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</row>
    <row r="64" spans="23:57" ht="15.75">
      <c r="W64" s="282"/>
      <c r="X64" s="282"/>
      <c r="Y64" s="282"/>
      <c r="Z64" s="282"/>
      <c r="AA64" s="282"/>
      <c r="AB64" s="282"/>
      <c r="AC64" s="3"/>
      <c r="AD64" s="282"/>
      <c r="AE64" s="282"/>
      <c r="AF64" s="3"/>
      <c r="AG64" s="3"/>
      <c r="AH64" s="3"/>
      <c r="AI64" s="282"/>
      <c r="AJ64" s="282"/>
      <c r="AK64" s="282"/>
      <c r="AL64" s="282"/>
      <c r="AM64" s="282"/>
      <c r="AN64" s="282"/>
      <c r="AO64" s="3"/>
      <c r="AP64" s="3"/>
      <c r="AQ64" s="3"/>
      <c r="AR64" s="3"/>
      <c r="AS64" s="3"/>
      <c r="AT64" s="3"/>
      <c r="AU64" s="282"/>
      <c r="AV64" s="282"/>
      <c r="AW64" s="282"/>
      <c r="AX64" s="282"/>
      <c r="AY64" s="282"/>
      <c r="AZ64" s="282"/>
      <c r="BA64" s="3"/>
      <c r="BB64" s="3"/>
      <c r="BC64" s="3"/>
      <c r="BD64" s="3"/>
      <c r="BE64" s="3"/>
    </row>
    <row r="67" spans="23:57" ht="15" customHeight="1"/>
    <row r="71" spans="23:57"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</row>
    <row r="72" spans="23:57"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</row>
    <row r="76" spans="23:57" ht="23.25"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</row>
    <row r="78" spans="23:57" ht="23.25"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</row>
    <row r="79" spans="23:57" ht="20.25">
      <c r="W79" s="278"/>
      <c r="X79" s="278"/>
      <c r="Y79" s="278"/>
      <c r="Z79" s="278"/>
      <c r="AA79" s="278"/>
      <c r="AB79" s="278"/>
      <c r="AC79" s="278"/>
      <c r="AD79" s="280"/>
      <c r="AE79" s="280"/>
      <c r="AF79" s="280"/>
      <c r="AG79" s="280"/>
      <c r="AH79" s="280"/>
      <c r="AI79" s="280"/>
      <c r="AJ79" s="2"/>
      <c r="AK79" s="2"/>
      <c r="AL79" s="278"/>
      <c r="AM79" s="278"/>
      <c r="AN79" s="278"/>
      <c r="AO79" s="278"/>
      <c r="AP79" s="278"/>
      <c r="AQ79" s="278"/>
      <c r="AR79" s="6"/>
      <c r="AS79" s="5"/>
      <c r="AT79" s="5"/>
      <c r="AU79" s="5"/>
      <c r="AV79" s="5"/>
      <c r="AW79" s="5"/>
      <c r="AX79" s="278"/>
      <c r="AY79" s="278"/>
      <c r="AZ79" s="278"/>
      <c r="BA79" s="278"/>
      <c r="BB79" s="2"/>
      <c r="BC79" s="2"/>
      <c r="BD79" s="2"/>
      <c r="BE79" s="2"/>
    </row>
    <row r="81" spans="23:57" ht="20.25">
      <c r="W81" s="280"/>
      <c r="X81" s="280"/>
      <c r="Y81" s="280"/>
      <c r="Z81" s="280"/>
      <c r="AA81" s="280"/>
      <c r="AB81" s="280"/>
      <c r="AC81" s="280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"/>
      <c r="AO81" s="280"/>
      <c r="AP81" s="280"/>
      <c r="AQ81" s="280"/>
      <c r="AR81" s="280"/>
      <c r="AS81" s="280"/>
      <c r="AT81" s="280"/>
      <c r="AU81" s="280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</row>
    <row r="84" spans="23:57" ht="15.75">
      <c r="W84" s="282"/>
      <c r="X84" s="282"/>
      <c r="Y84" s="282"/>
      <c r="Z84" s="282"/>
      <c r="AA84" s="282"/>
      <c r="AB84" s="282"/>
      <c r="AC84" s="3"/>
      <c r="AD84" s="282"/>
      <c r="AE84" s="282"/>
      <c r="AF84" s="3"/>
      <c r="AG84" s="3"/>
      <c r="AH84" s="3"/>
      <c r="AI84" s="282"/>
      <c r="AJ84" s="282"/>
      <c r="AK84" s="282"/>
      <c r="AL84" s="282"/>
      <c r="AM84" s="282"/>
      <c r="AN84" s="282"/>
      <c r="AO84" s="3"/>
      <c r="AP84" s="3"/>
      <c r="AQ84" s="3"/>
      <c r="AR84" s="3"/>
      <c r="AS84" s="3"/>
      <c r="AT84" s="3"/>
      <c r="AU84" s="282"/>
      <c r="AV84" s="282"/>
      <c r="AW84" s="282"/>
      <c r="AX84" s="282"/>
      <c r="AY84" s="282"/>
      <c r="AZ84" s="282"/>
      <c r="BA84" s="3"/>
      <c r="BB84" s="3"/>
      <c r="BC84" s="3"/>
      <c r="BD84" s="3"/>
      <c r="BE84" s="3"/>
    </row>
    <row r="91" spans="23:57"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</row>
    <row r="92" spans="23:57"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</row>
  </sheetData>
  <mergeCells count="232"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96"/>
  <sheetViews>
    <sheetView showGridLines="0" topLeftCell="A5" zoomScaleNormal="100" workbookViewId="0">
      <selection activeCell="W18" sqref="W18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272" t="str">
        <f>'Nasazení do skupin'!B2</f>
        <v>47. MČR mužů dvojice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362"/>
      <c r="P2" s="362"/>
      <c r="Q2" s="362"/>
      <c r="R2" s="273"/>
      <c r="S2" s="273"/>
      <c r="T2" s="273"/>
      <c r="U2" s="274"/>
    </row>
    <row r="3" spans="1:21" ht="15" customHeight="1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7"/>
    </row>
    <row r="4" spans="1:21" ht="32.25" customHeight="1" thickBot="1">
      <c r="A4" s="353" t="s">
        <v>0</v>
      </c>
      <c r="B4" s="354"/>
      <c r="C4" s="359" t="str">
        <f>'Nasazení do skupin'!B3</f>
        <v>Karlovy Vary 1.7.2017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</row>
    <row r="5" spans="1:21" ht="14.45" customHeight="1">
      <c r="A5" s="355"/>
      <c r="B5" s="356"/>
      <c r="C5" s="273">
        <v>1</v>
      </c>
      <c r="D5" s="273"/>
      <c r="E5" s="274"/>
      <c r="F5" s="272">
        <v>2</v>
      </c>
      <c r="G5" s="273"/>
      <c r="H5" s="274"/>
      <c r="I5" s="272">
        <v>3</v>
      </c>
      <c r="J5" s="273"/>
      <c r="K5" s="274"/>
      <c r="L5" s="272">
        <v>4</v>
      </c>
      <c r="M5" s="273"/>
      <c r="N5" s="274"/>
      <c r="O5" s="272">
        <v>5</v>
      </c>
      <c r="P5" s="273"/>
      <c r="Q5" s="274"/>
      <c r="R5" s="363" t="s">
        <v>1</v>
      </c>
      <c r="S5" s="364"/>
      <c r="T5" s="365"/>
      <c r="U5" s="210" t="s">
        <v>2</v>
      </c>
    </row>
    <row r="6" spans="1:21" ht="15" customHeight="1" thickBot="1">
      <c r="A6" s="357"/>
      <c r="B6" s="358"/>
      <c r="C6" s="333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275"/>
      <c r="P6" s="276"/>
      <c r="Q6" s="277"/>
      <c r="R6" s="366" t="s">
        <v>3</v>
      </c>
      <c r="S6" s="367"/>
      <c r="T6" s="368"/>
      <c r="U6" s="211" t="s">
        <v>4</v>
      </c>
    </row>
    <row r="7" spans="1:21" ht="15" customHeight="1">
      <c r="A7" s="326">
        <v>1</v>
      </c>
      <c r="B7" s="329" t="str">
        <f>'Nasazení do skupin'!B18</f>
        <v>Městský nohejbalový klub Modřice, z.s. "A"</v>
      </c>
      <c r="C7" s="369"/>
      <c r="D7" s="370"/>
      <c r="E7" s="371"/>
      <c r="F7" s="464">
        <f>O33</f>
        <v>2</v>
      </c>
      <c r="G7" s="465" t="s">
        <v>5</v>
      </c>
      <c r="H7" s="472">
        <f>Q33</f>
        <v>0</v>
      </c>
      <c r="I7" s="464">
        <f>O43</f>
        <v>2</v>
      </c>
      <c r="J7" s="465" t="s">
        <v>5</v>
      </c>
      <c r="K7" s="472">
        <f>Q43</f>
        <v>0</v>
      </c>
      <c r="L7" s="464">
        <f>E19</f>
        <v>2</v>
      </c>
      <c r="M7" s="465" t="s">
        <v>5</v>
      </c>
      <c r="N7" s="472">
        <f>C19</f>
        <v>0</v>
      </c>
      <c r="O7" s="464">
        <f>E23</f>
        <v>2</v>
      </c>
      <c r="P7" s="465" t="s">
        <v>5</v>
      </c>
      <c r="Q7" s="472">
        <f>C23</f>
        <v>0</v>
      </c>
      <c r="R7" s="478">
        <f>F7+I7+L7+O7</f>
        <v>8</v>
      </c>
      <c r="S7" s="480" t="s">
        <v>5</v>
      </c>
      <c r="T7" s="482">
        <f>H7+K7+N7+Q7</f>
        <v>0</v>
      </c>
      <c r="U7" s="475">
        <v>8</v>
      </c>
    </row>
    <row r="8" spans="1:21" ht="15.75" customHeight="1" thickBot="1">
      <c r="A8" s="327"/>
      <c r="B8" s="330"/>
      <c r="C8" s="372"/>
      <c r="D8" s="373"/>
      <c r="E8" s="374"/>
      <c r="F8" s="390"/>
      <c r="G8" s="392"/>
      <c r="H8" s="394"/>
      <c r="I8" s="390"/>
      <c r="J8" s="392"/>
      <c r="K8" s="394"/>
      <c r="L8" s="390"/>
      <c r="M8" s="392"/>
      <c r="N8" s="394"/>
      <c r="O8" s="390"/>
      <c r="P8" s="392"/>
      <c r="Q8" s="394"/>
      <c r="R8" s="479"/>
      <c r="S8" s="481"/>
      <c r="T8" s="483"/>
      <c r="U8" s="448"/>
    </row>
    <row r="9" spans="1:21" ht="15" customHeight="1">
      <c r="A9" s="327"/>
      <c r="B9" s="330"/>
      <c r="C9" s="372"/>
      <c r="D9" s="373"/>
      <c r="E9" s="374"/>
      <c r="F9" s="466">
        <f>O34</f>
        <v>20</v>
      </c>
      <c r="G9" s="468" t="s">
        <v>5</v>
      </c>
      <c r="H9" s="470">
        <f>Q34</f>
        <v>14</v>
      </c>
      <c r="I9" s="466">
        <f>O44</f>
        <v>20</v>
      </c>
      <c r="J9" s="468" t="s">
        <v>5</v>
      </c>
      <c r="K9" s="470">
        <f>Q44</f>
        <v>12</v>
      </c>
      <c r="L9" s="466">
        <f>E21</f>
        <v>20</v>
      </c>
      <c r="M9" s="468" t="s">
        <v>5</v>
      </c>
      <c r="N9" s="470">
        <f>C21</f>
        <v>10</v>
      </c>
      <c r="O9" s="466">
        <f>E25</f>
        <v>20</v>
      </c>
      <c r="P9" s="468" t="s">
        <v>5</v>
      </c>
      <c r="Q9" s="470">
        <f>C25</f>
        <v>12</v>
      </c>
      <c r="R9" s="473">
        <f>F9+I9+L9+O9</f>
        <v>80</v>
      </c>
      <c r="S9" s="484" t="s">
        <v>5</v>
      </c>
      <c r="T9" s="486">
        <f>H9+K9+N9+Q9</f>
        <v>48</v>
      </c>
      <c r="U9" s="476" t="s">
        <v>44</v>
      </c>
    </row>
    <row r="10" spans="1:21" ht="15.75" customHeight="1" thickBot="1">
      <c r="A10" s="328"/>
      <c r="B10" s="331"/>
      <c r="C10" s="375"/>
      <c r="D10" s="376"/>
      <c r="E10" s="377"/>
      <c r="F10" s="466"/>
      <c r="G10" s="468"/>
      <c r="H10" s="470"/>
      <c r="I10" s="467"/>
      <c r="J10" s="469"/>
      <c r="K10" s="471"/>
      <c r="L10" s="467"/>
      <c r="M10" s="469"/>
      <c r="N10" s="471"/>
      <c r="O10" s="467"/>
      <c r="P10" s="469"/>
      <c r="Q10" s="471"/>
      <c r="R10" s="474"/>
      <c r="S10" s="485"/>
      <c r="T10" s="487"/>
      <c r="U10" s="443"/>
    </row>
    <row r="11" spans="1:21" ht="15" customHeight="1">
      <c r="A11" s="326">
        <v>2</v>
      </c>
      <c r="B11" s="329" t="str">
        <f>'Nasazení do skupin'!B19</f>
        <v>TJ Dynamo České Budějovice "A"</v>
      </c>
      <c r="C11" s="464">
        <f>H7</f>
        <v>0</v>
      </c>
      <c r="D11" s="465" t="s">
        <v>5</v>
      </c>
      <c r="E11" s="465">
        <f>F7</f>
        <v>2</v>
      </c>
      <c r="F11" s="313" t="s">
        <v>41</v>
      </c>
      <c r="G11" s="314"/>
      <c r="H11" s="315"/>
      <c r="I11" s="465">
        <f>O39</f>
        <v>2</v>
      </c>
      <c r="J11" s="465" t="s">
        <v>5</v>
      </c>
      <c r="K11" s="472">
        <f>Q39</f>
        <v>1</v>
      </c>
      <c r="L11" s="464">
        <f>H19</f>
        <v>2</v>
      </c>
      <c r="M11" s="465" t="s">
        <v>5</v>
      </c>
      <c r="N11" s="472">
        <f>F19</f>
        <v>1</v>
      </c>
      <c r="O11" s="464">
        <f>O29</f>
        <v>0</v>
      </c>
      <c r="P11" s="465" t="s">
        <v>5</v>
      </c>
      <c r="Q11" s="472">
        <f>Q29</f>
        <v>2</v>
      </c>
      <c r="R11" s="478">
        <f>C11+I11+L11+O11</f>
        <v>4</v>
      </c>
      <c r="S11" s="480" t="s">
        <v>5</v>
      </c>
      <c r="T11" s="482">
        <f>E11+K11+N11+Q11</f>
        <v>6</v>
      </c>
      <c r="U11" s="475">
        <v>4</v>
      </c>
    </row>
    <row r="12" spans="1:21" ht="15.75" customHeight="1" thickBot="1">
      <c r="A12" s="327"/>
      <c r="B12" s="330"/>
      <c r="C12" s="390"/>
      <c r="D12" s="392"/>
      <c r="E12" s="392"/>
      <c r="F12" s="316"/>
      <c r="G12" s="317"/>
      <c r="H12" s="318"/>
      <c r="I12" s="392"/>
      <c r="J12" s="392"/>
      <c r="K12" s="394"/>
      <c r="L12" s="390"/>
      <c r="M12" s="392"/>
      <c r="N12" s="394"/>
      <c r="O12" s="390"/>
      <c r="P12" s="392"/>
      <c r="Q12" s="394"/>
      <c r="R12" s="479"/>
      <c r="S12" s="481"/>
      <c r="T12" s="483"/>
      <c r="U12" s="448"/>
    </row>
    <row r="13" spans="1:21" ht="15" customHeight="1">
      <c r="A13" s="327"/>
      <c r="B13" s="330"/>
      <c r="C13" s="466">
        <f>H9</f>
        <v>14</v>
      </c>
      <c r="D13" s="468" t="s">
        <v>5</v>
      </c>
      <c r="E13" s="468">
        <f>F9</f>
        <v>20</v>
      </c>
      <c r="F13" s="316"/>
      <c r="G13" s="317"/>
      <c r="H13" s="318"/>
      <c r="I13" s="468">
        <f>O40</f>
        <v>22</v>
      </c>
      <c r="J13" s="468" t="s">
        <v>5</v>
      </c>
      <c r="K13" s="470">
        <f>Q40</f>
        <v>24</v>
      </c>
      <c r="L13" s="466">
        <f>H21</f>
        <v>27</v>
      </c>
      <c r="M13" s="468" t="s">
        <v>5</v>
      </c>
      <c r="N13" s="470">
        <f>F21</f>
        <v>25</v>
      </c>
      <c r="O13" s="466">
        <f>O30</f>
        <v>15</v>
      </c>
      <c r="P13" s="468" t="s">
        <v>5</v>
      </c>
      <c r="Q13" s="470">
        <f>Q30</f>
        <v>20</v>
      </c>
      <c r="R13" s="473">
        <f>C13+I13+L13+O13</f>
        <v>78</v>
      </c>
      <c r="S13" s="484" t="s">
        <v>5</v>
      </c>
      <c r="T13" s="486">
        <f>E13+K13+N13+Q13</f>
        <v>89</v>
      </c>
      <c r="U13" s="476" t="s">
        <v>188</v>
      </c>
    </row>
    <row r="14" spans="1:21" ht="15.75" customHeight="1" thickBot="1">
      <c r="A14" s="328"/>
      <c r="B14" s="331"/>
      <c r="C14" s="467"/>
      <c r="D14" s="469"/>
      <c r="E14" s="469"/>
      <c r="F14" s="319"/>
      <c r="G14" s="320"/>
      <c r="H14" s="321"/>
      <c r="I14" s="468"/>
      <c r="J14" s="468"/>
      <c r="K14" s="470"/>
      <c r="L14" s="467"/>
      <c r="M14" s="469"/>
      <c r="N14" s="471"/>
      <c r="O14" s="467"/>
      <c r="P14" s="469"/>
      <c r="Q14" s="471"/>
      <c r="R14" s="474"/>
      <c r="S14" s="485"/>
      <c r="T14" s="487"/>
      <c r="U14" s="443"/>
    </row>
    <row r="15" spans="1:21" ht="15" customHeight="1">
      <c r="A15" s="326">
        <v>3</v>
      </c>
      <c r="B15" s="329" t="str">
        <f>'Nasazení do skupin'!B20</f>
        <v>Sportovní klub Nohejbal Žatec "A"</v>
      </c>
      <c r="C15" s="464">
        <f>K7</f>
        <v>0</v>
      </c>
      <c r="D15" s="465" t="s">
        <v>5</v>
      </c>
      <c r="E15" s="472">
        <f>I7</f>
        <v>2</v>
      </c>
      <c r="F15" s="389">
        <f>K11</f>
        <v>1</v>
      </c>
      <c r="G15" s="391" t="s">
        <v>5</v>
      </c>
      <c r="H15" s="391">
        <f>I11</f>
        <v>2</v>
      </c>
      <c r="I15" s="344"/>
      <c r="J15" s="345"/>
      <c r="K15" s="346"/>
      <c r="L15" s="477">
        <f>O31</f>
        <v>2</v>
      </c>
      <c r="M15" s="477" t="s">
        <v>5</v>
      </c>
      <c r="N15" s="459">
        <f>Q31</f>
        <v>0</v>
      </c>
      <c r="O15" s="477">
        <f>K23</f>
        <v>2</v>
      </c>
      <c r="P15" s="477" t="s">
        <v>5</v>
      </c>
      <c r="Q15" s="459">
        <f>I23</f>
        <v>0</v>
      </c>
      <c r="R15" s="478">
        <f>C15+F15+L15+O15</f>
        <v>5</v>
      </c>
      <c r="S15" s="480" t="s">
        <v>5</v>
      </c>
      <c r="T15" s="482">
        <f>H15+E15+N15+Q15</f>
        <v>4</v>
      </c>
      <c r="U15" s="475">
        <v>4</v>
      </c>
    </row>
    <row r="16" spans="1:21" ht="15.75" customHeight="1" thickBot="1">
      <c r="A16" s="327"/>
      <c r="B16" s="330"/>
      <c r="C16" s="390"/>
      <c r="D16" s="392"/>
      <c r="E16" s="394"/>
      <c r="F16" s="390"/>
      <c r="G16" s="392"/>
      <c r="H16" s="392"/>
      <c r="I16" s="347"/>
      <c r="J16" s="348"/>
      <c r="K16" s="349"/>
      <c r="L16" s="428"/>
      <c r="M16" s="428"/>
      <c r="N16" s="430"/>
      <c r="O16" s="428"/>
      <c r="P16" s="428"/>
      <c r="Q16" s="430"/>
      <c r="R16" s="479"/>
      <c r="S16" s="481"/>
      <c r="T16" s="483"/>
      <c r="U16" s="448"/>
    </row>
    <row r="17" spans="1:22" ht="15" customHeight="1">
      <c r="A17" s="327"/>
      <c r="B17" s="330"/>
      <c r="C17" s="466">
        <f>K9</f>
        <v>12</v>
      </c>
      <c r="D17" s="468" t="s">
        <v>5</v>
      </c>
      <c r="E17" s="470">
        <f>I9</f>
        <v>20</v>
      </c>
      <c r="F17" s="466">
        <f>K13</f>
        <v>24</v>
      </c>
      <c r="G17" s="468" t="s">
        <v>5</v>
      </c>
      <c r="H17" s="468">
        <f>I13</f>
        <v>22</v>
      </c>
      <c r="I17" s="347"/>
      <c r="J17" s="348"/>
      <c r="K17" s="349"/>
      <c r="L17" s="460">
        <f>O32</f>
        <v>20</v>
      </c>
      <c r="M17" s="460" t="s">
        <v>5</v>
      </c>
      <c r="N17" s="462">
        <f>Q32</f>
        <v>12</v>
      </c>
      <c r="O17" s="460">
        <f>K25</f>
        <v>20</v>
      </c>
      <c r="P17" s="460" t="s">
        <v>5</v>
      </c>
      <c r="Q17" s="462">
        <f>I25</f>
        <v>13</v>
      </c>
      <c r="R17" s="473">
        <f>F17+C17+L17+O17</f>
        <v>76</v>
      </c>
      <c r="S17" s="484" t="s">
        <v>5</v>
      </c>
      <c r="T17" s="486">
        <f>H17+E17+N17+Q17</f>
        <v>67</v>
      </c>
      <c r="U17" s="476" t="s">
        <v>45</v>
      </c>
    </row>
    <row r="18" spans="1:22" ht="15.75" customHeight="1" thickBot="1">
      <c r="A18" s="328"/>
      <c r="B18" s="331"/>
      <c r="C18" s="467"/>
      <c r="D18" s="469"/>
      <c r="E18" s="471"/>
      <c r="F18" s="467"/>
      <c r="G18" s="469"/>
      <c r="H18" s="469"/>
      <c r="I18" s="350"/>
      <c r="J18" s="351"/>
      <c r="K18" s="352"/>
      <c r="L18" s="461"/>
      <c r="M18" s="461"/>
      <c r="N18" s="463"/>
      <c r="O18" s="461"/>
      <c r="P18" s="461"/>
      <c r="Q18" s="463"/>
      <c r="R18" s="474"/>
      <c r="S18" s="485"/>
      <c r="T18" s="487"/>
      <c r="U18" s="443"/>
    </row>
    <row r="19" spans="1:22" ht="15" customHeight="1">
      <c r="A19" s="326">
        <v>4</v>
      </c>
      <c r="B19" s="329" t="str">
        <f>'Nasazení do skupin'!B21</f>
        <v>SK Šacung ČNES Benešov 1947 "B"</v>
      </c>
      <c r="C19" s="464">
        <f>O37</f>
        <v>0</v>
      </c>
      <c r="D19" s="465" t="s">
        <v>5</v>
      </c>
      <c r="E19" s="472">
        <f>Q37</f>
        <v>2</v>
      </c>
      <c r="F19" s="464">
        <f>O45</f>
        <v>1</v>
      </c>
      <c r="G19" s="465" t="s">
        <v>5</v>
      </c>
      <c r="H19" s="472">
        <f>Q45</f>
        <v>2</v>
      </c>
      <c r="I19" s="389">
        <f>N15</f>
        <v>0</v>
      </c>
      <c r="J19" s="391" t="s">
        <v>5</v>
      </c>
      <c r="K19" s="391">
        <f>L15</f>
        <v>2</v>
      </c>
      <c r="L19" s="335">
        <v>2017</v>
      </c>
      <c r="M19" s="336"/>
      <c r="N19" s="337"/>
      <c r="O19" s="477">
        <f>N23</f>
        <v>0</v>
      </c>
      <c r="P19" s="477" t="s">
        <v>5</v>
      </c>
      <c r="Q19" s="459">
        <f>L23</f>
        <v>2</v>
      </c>
      <c r="R19" s="478">
        <f>F19+I19+C19+O19</f>
        <v>1</v>
      </c>
      <c r="S19" s="480" t="s">
        <v>5</v>
      </c>
      <c r="T19" s="482">
        <f>H19+K19+E19+Q19</f>
        <v>8</v>
      </c>
      <c r="U19" s="475">
        <v>0</v>
      </c>
    </row>
    <row r="20" spans="1:22" ht="15.75" customHeight="1" thickBot="1">
      <c r="A20" s="327"/>
      <c r="B20" s="330"/>
      <c r="C20" s="390"/>
      <c r="D20" s="392"/>
      <c r="E20" s="394"/>
      <c r="F20" s="390"/>
      <c r="G20" s="392"/>
      <c r="H20" s="394"/>
      <c r="I20" s="390"/>
      <c r="J20" s="392"/>
      <c r="K20" s="392"/>
      <c r="L20" s="338"/>
      <c r="M20" s="339"/>
      <c r="N20" s="340"/>
      <c r="O20" s="428"/>
      <c r="P20" s="428"/>
      <c r="Q20" s="430"/>
      <c r="R20" s="479"/>
      <c r="S20" s="481"/>
      <c r="T20" s="483"/>
      <c r="U20" s="448"/>
    </row>
    <row r="21" spans="1:22" ht="15" customHeight="1">
      <c r="A21" s="327"/>
      <c r="B21" s="330"/>
      <c r="C21" s="466">
        <f>O38</f>
        <v>10</v>
      </c>
      <c r="D21" s="468" t="s">
        <v>5</v>
      </c>
      <c r="E21" s="470">
        <f>Q38</f>
        <v>20</v>
      </c>
      <c r="F21" s="466">
        <f>O46</f>
        <v>25</v>
      </c>
      <c r="G21" s="468" t="s">
        <v>5</v>
      </c>
      <c r="H21" s="470">
        <f>Q46</f>
        <v>27</v>
      </c>
      <c r="I21" s="466">
        <f>N17</f>
        <v>12</v>
      </c>
      <c r="J21" s="468" t="s">
        <v>5</v>
      </c>
      <c r="K21" s="468">
        <f>L17</f>
        <v>20</v>
      </c>
      <c r="L21" s="338"/>
      <c r="M21" s="339"/>
      <c r="N21" s="340"/>
      <c r="O21" s="460">
        <f>N25</f>
        <v>18</v>
      </c>
      <c r="P21" s="460" t="s">
        <v>5</v>
      </c>
      <c r="Q21" s="462">
        <f>L25</f>
        <v>20</v>
      </c>
      <c r="R21" s="473">
        <f>F21+I21+C21+O21</f>
        <v>65</v>
      </c>
      <c r="S21" s="484" t="s">
        <v>5</v>
      </c>
      <c r="T21" s="486">
        <f>H21+K21+E21+Q21</f>
        <v>87</v>
      </c>
      <c r="U21" s="476" t="s">
        <v>189</v>
      </c>
    </row>
    <row r="22" spans="1:22" ht="15.75" customHeight="1" thickBot="1">
      <c r="A22" s="328"/>
      <c r="B22" s="331"/>
      <c r="C22" s="467"/>
      <c r="D22" s="469"/>
      <c r="E22" s="471"/>
      <c r="F22" s="467"/>
      <c r="G22" s="469"/>
      <c r="H22" s="471"/>
      <c r="I22" s="467"/>
      <c r="J22" s="469"/>
      <c r="K22" s="469"/>
      <c r="L22" s="341"/>
      <c r="M22" s="342"/>
      <c r="N22" s="343"/>
      <c r="O22" s="461"/>
      <c r="P22" s="461"/>
      <c r="Q22" s="463"/>
      <c r="R22" s="474"/>
      <c r="S22" s="485"/>
      <c r="T22" s="487"/>
      <c r="U22" s="443"/>
    </row>
    <row r="23" spans="1:22" ht="15.75" customHeight="1">
      <c r="A23" s="326">
        <v>5</v>
      </c>
      <c r="B23" s="329" t="str">
        <f>'Nasazení do skupin'!B22</f>
        <v>SK Liapor - Witte Karlovy Vary z.s. "D"</v>
      </c>
      <c r="C23" s="464">
        <f>O47</f>
        <v>0</v>
      </c>
      <c r="D23" s="465" t="s">
        <v>5</v>
      </c>
      <c r="E23" s="472">
        <f>Q47</f>
        <v>2</v>
      </c>
      <c r="F23" s="464">
        <f>Q11</f>
        <v>2</v>
      </c>
      <c r="G23" s="465" t="s">
        <v>5</v>
      </c>
      <c r="H23" s="472">
        <f>O11</f>
        <v>0</v>
      </c>
      <c r="I23" s="464">
        <f>O35</f>
        <v>0</v>
      </c>
      <c r="J23" s="465" t="s">
        <v>5</v>
      </c>
      <c r="K23" s="472">
        <f>Q35</f>
        <v>2</v>
      </c>
      <c r="L23" s="464">
        <f>O41</f>
        <v>2</v>
      </c>
      <c r="M23" s="465" t="s">
        <v>5</v>
      </c>
      <c r="N23" s="472">
        <f>Q41</f>
        <v>0</v>
      </c>
      <c r="O23" s="335"/>
      <c r="P23" s="336"/>
      <c r="Q23" s="337"/>
      <c r="R23" s="478">
        <f>F23+I23+L23+C23</f>
        <v>4</v>
      </c>
      <c r="S23" s="480" t="s">
        <v>5</v>
      </c>
      <c r="T23" s="482">
        <f>H23+K23+N23+E23</f>
        <v>4</v>
      </c>
      <c r="U23" s="475">
        <v>4</v>
      </c>
    </row>
    <row r="24" spans="1:22" ht="15.75" customHeight="1" thickBot="1">
      <c r="A24" s="327"/>
      <c r="B24" s="330"/>
      <c r="C24" s="390"/>
      <c r="D24" s="392"/>
      <c r="E24" s="394"/>
      <c r="F24" s="390"/>
      <c r="G24" s="392"/>
      <c r="H24" s="394"/>
      <c r="I24" s="390"/>
      <c r="J24" s="392"/>
      <c r="K24" s="394"/>
      <c r="L24" s="390"/>
      <c r="M24" s="392"/>
      <c r="N24" s="394"/>
      <c r="O24" s="338"/>
      <c r="P24" s="339"/>
      <c r="Q24" s="340"/>
      <c r="R24" s="479"/>
      <c r="S24" s="481"/>
      <c r="T24" s="483"/>
      <c r="U24" s="448"/>
    </row>
    <row r="25" spans="1:22" ht="15.75" customHeight="1">
      <c r="A25" s="327"/>
      <c r="B25" s="330"/>
      <c r="C25" s="466">
        <f>O48</f>
        <v>12</v>
      </c>
      <c r="D25" s="468" t="s">
        <v>5</v>
      </c>
      <c r="E25" s="470">
        <f>Q48</f>
        <v>20</v>
      </c>
      <c r="F25" s="466">
        <f>Q13</f>
        <v>20</v>
      </c>
      <c r="G25" s="468" t="s">
        <v>5</v>
      </c>
      <c r="H25" s="470">
        <f>O13</f>
        <v>15</v>
      </c>
      <c r="I25" s="466">
        <f>O36</f>
        <v>13</v>
      </c>
      <c r="J25" s="468" t="s">
        <v>5</v>
      </c>
      <c r="K25" s="470">
        <f>Q36</f>
        <v>20</v>
      </c>
      <c r="L25" s="466">
        <f>O42</f>
        <v>20</v>
      </c>
      <c r="M25" s="468" t="s">
        <v>5</v>
      </c>
      <c r="N25" s="470">
        <f>Q42</f>
        <v>18</v>
      </c>
      <c r="O25" s="338"/>
      <c r="P25" s="339"/>
      <c r="Q25" s="340"/>
      <c r="R25" s="473">
        <f>F25+I25+L25+C25</f>
        <v>65</v>
      </c>
      <c r="S25" s="484" t="s">
        <v>5</v>
      </c>
      <c r="T25" s="486">
        <f>H25+K25+N25+E25</f>
        <v>73</v>
      </c>
      <c r="U25" s="476" t="s">
        <v>46</v>
      </c>
    </row>
    <row r="26" spans="1:22" ht="15.75" customHeight="1" thickBot="1">
      <c r="A26" s="328"/>
      <c r="B26" s="331"/>
      <c r="C26" s="467"/>
      <c r="D26" s="469"/>
      <c r="E26" s="471"/>
      <c r="F26" s="467"/>
      <c r="G26" s="469"/>
      <c r="H26" s="471"/>
      <c r="I26" s="467"/>
      <c r="J26" s="469"/>
      <c r="K26" s="471"/>
      <c r="L26" s="467"/>
      <c r="M26" s="469"/>
      <c r="N26" s="471"/>
      <c r="O26" s="341"/>
      <c r="P26" s="342"/>
      <c r="Q26" s="343"/>
      <c r="R26" s="474"/>
      <c r="S26" s="485"/>
      <c r="T26" s="487"/>
      <c r="U26" s="443"/>
    </row>
    <row r="28" spans="1:22" ht="24.95" customHeight="1">
      <c r="A28" s="489" t="s">
        <v>12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1"/>
      <c r="S28" s="184"/>
      <c r="T28" s="213"/>
      <c r="U28" s="213"/>
    </row>
    <row r="29" spans="1:22" ht="15" customHeight="1">
      <c r="A29" s="492">
        <v>1</v>
      </c>
      <c r="B29" s="493" t="str">
        <f>B11</f>
        <v>TJ Dynamo České Budějovice "A"</v>
      </c>
      <c r="C29" s="493"/>
      <c r="D29" s="493" t="s">
        <v>5</v>
      </c>
      <c r="E29" s="493" t="str">
        <f>B23</f>
        <v>SK Liapor - Witte Karlovy Vary z.s. "D"</v>
      </c>
      <c r="F29" s="493"/>
      <c r="G29" s="493"/>
      <c r="H29" s="493"/>
      <c r="I29" s="493"/>
      <c r="J29" s="493"/>
      <c r="K29" s="493"/>
      <c r="L29" s="493"/>
      <c r="M29" s="493"/>
      <c r="N29" s="493"/>
      <c r="O29" s="247">
        <v>0</v>
      </c>
      <c r="P29" s="247" t="s">
        <v>5</v>
      </c>
      <c r="Q29" s="247">
        <v>2</v>
      </c>
      <c r="R29" s="183" t="s">
        <v>11</v>
      </c>
      <c r="S29" s="182"/>
      <c r="T29" s="44"/>
      <c r="U29" s="45"/>
      <c r="V29" s="4"/>
    </row>
    <row r="30" spans="1:22" ht="15" customHeight="1">
      <c r="A30" s="446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248">
        <v>15</v>
      </c>
      <c r="P30" s="249" t="s">
        <v>5</v>
      </c>
      <c r="Q30" s="248">
        <v>20</v>
      </c>
      <c r="R30" s="7" t="s">
        <v>10</v>
      </c>
      <c r="S30" s="182"/>
      <c r="T30" s="42"/>
      <c r="U30" s="45"/>
      <c r="V30" s="4"/>
    </row>
    <row r="31" spans="1:22" ht="15" customHeight="1">
      <c r="A31" s="446">
        <v>2</v>
      </c>
      <c r="B31" s="411" t="str">
        <f>B15</f>
        <v>Sportovní klub Nohejbal Žatec "A"</v>
      </c>
      <c r="C31" s="411"/>
      <c r="D31" s="411" t="s">
        <v>5</v>
      </c>
      <c r="E31" s="411" t="str">
        <f>B19</f>
        <v>SK Šacung ČNES Benešov 1947 "B"</v>
      </c>
      <c r="F31" s="411"/>
      <c r="G31" s="411"/>
      <c r="H31" s="411"/>
      <c r="I31" s="411"/>
      <c r="J31" s="411"/>
      <c r="K31" s="411"/>
      <c r="L31" s="411"/>
      <c r="M31" s="411"/>
      <c r="N31" s="411"/>
      <c r="O31" s="249">
        <v>2</v>
      </c>
      <c r="P31" s="249" t="s">
        <v>5</v>
      </c>
      <c r="Q31" s="249">
        <v>0</v>
      </c>
      <c r="R31" s="7" t="s">
        <v>11</v>
      </c>
      <c r="S31" s="182"/>
      <c r="T31" s="44"/>
      <c r="U31" s="45"/>
    </row>
    <row r="32" spans="1:22" ht="15" customHeight="1">
      <c r="A32" s="446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248">
        <v>20</v>
      </c>
      <c r="P32" s="249" t="s">
        <v>5</v>
      </c>
      <c r="Q32" s="248">
        <v>12</v>
      </c>
      <c r="R32" s="7" t="s">
        <v>10</v>
      </c>
      <c r="S32" s="182"/>
      <c r="T32" s="42"/>
      <c r="U32" s="45"/>
    </row>
    <row r="33" spans="1:21" ht="15" customHeight="1">
      <c r="A33" s="446">
        <v>3</v>
      </c>
      <c r="B33" s="411" t="str">
        <f>B7</f>
        <v>Městský nohejbalový klub Modřice, z.s. "A"</v>
      </c>
      <c r="C33" s="411"/>
      <c r="D33" s="411" t="s">
        <v>5</v>
      </c>
      <c r="E33" s="411" t="str">
        <f>B11</f>
        <v>TJ Dynamo České Budějovice "A"</v>
      </c>
      <c r="F33" s="411"/>
      <c r="G33" s="411"/>
      <c r="H33" s="411"/>
      <c r="I33" s="411"/>
      <c r="J33" s="411"/>
      <c r="K33" s="411"/>
      <c r="L33" s="411"/>
      <c r="M33" s="411"/>
      <c r="N33" s="411"/>
      <c r="O33" s="249">
        <v>2</v>
      </c>
      <c r="P33" s="249" t="s">
        <v>5</v>
      </c>
      <c r="Q33" s="249">
        <v>0</v>
      </c>
      <c r="R33" s="7" t="s">
        <v>11</v>
      </c>
      <c r="S33" s="182"/>
      <c r="T33" s="44"/>
      <c r="U33" s="45"/>
    </row>
    <row r="34" spans="1:21" ht="15" customHeight="1">
      <c r="A34" s="446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248">
        <v>20</v>
      </c>
      <c r="P34" s="249" t="s">
        <v>5</v>
      </c>
      <c r="Q34" s="248">
        <v>14</v>
      </c>
      <c r="R34" s="7" t="s">
        <v>10</v>
      </c>
      <c r="S34" s="182"/>
      <c r="T34" s="42"/>
      <c r="U34" s="45"/>
    </row>
    <row r="35" spans="1:21" ht="15" customHeight="1">
      <c r="A35" s="446">
        <v>4</v>
      </c>
      <c r="B35" s="411" t="str">
        <f>B23</f>
        <v>SK Liapor - Witte Karlovy Vary z.s. "D"</v>
      </c>
      <c r="C35" s="411"/>
      <c r="D35" s="411" t="s">
        <v>5</v>
      </c>
      <c r="E35" s="411" t="str">
        <f>B15</f>
        <v>Sportovní klub Nohejbal Žatec "A"</v>
      </c>
      <c r="F35" s="411"/>
      <c r="G35" s="411"/>
      <c r="H35" s="411"/>
      <c r="I35" s="411"/>
      <c r="J35" s="411"/>
      <c r="K35" s="411"/>
      <c r="L35" s="411"/>
      <c r="M35" s="411"/>
      <c r="N35" s="411"/>
      <c r="O35" s="249">
        <v>0</v>
      </c>
      <c r="P35" s="249" t="s">
        <v>5</v>
      </c>
      <c r="Q35" s="249">
        <v>2</v>
      </c>
      <c r="R35" s="7" t="s">
        <v>11</v>
      </c>
      <c r="S35" s="182"/>
      <c r="T35" s="44"/>
      <c r="U35" s="45"/>
    </row>
    <row r="36" spans="1:21" ht="15" customHeight="1">
      <c r="A36" s="446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248">
        <v>13</v>
      </c>
      <c r="P36" s="249" t="s">
        <v>5</v>
      </c>
      <c r="Q36" s="248">
        <v>20</v>
      </c>
      <c r="R36" s="7" t="s">
        <v>10</v>
      </c>
      <c r="S36" s="182"/>
      <c r="T36" s="42"/>
      <c r="U36" s="45"/>
    </row>
    <row r="37" spans="1:21" ht="15" customHeight="1">
      <c r="A37" s="446">
        <v>5</v>
      </c>
      <c r="B37" s="411" t="str">
        <f>B19</f>
        <v>SK Šacung ČNES Benešov 1947 "B"</v>
      </c>
      <c r="C37" s="411"/>
      <c r="D37" s="411" t="s">
        <v>5</v>
      </c>
      <c r="E37" s="411" t="str">
        <f>B7</f>
        <v>Městský nohejbalový klub Modřice, z.s. "A"</v>
      </c>
      <c r="F37" s="411"/>
      <c r="G37" s="411"/>
      <c r="H37" s="411"/>
      <c r="I37" s="411"/>
      <c r="J37" s="411"/>
      <c r="K37" s="411"/>
      <c r="L37" s="411"/>
      <c r="M37" s="411"/>
      <c r="N37" s="411"/>
      <c r="O37" s="249">
        <v>0</v>
      </c>
      <c r="P37" s="249" t="s">
        <v>5</v>
      </c>
      <c r="Q37" s="249">
        <v>2</v>
      </c>
      <c r="R37" s="7" t="s">
        <v>11</v>
      </c>
      <c r="S37" s="182"/>
      <c r="T37" s="44"/>
      <c r="U37" s="45"/>
    </row>
    <row r="38" spans="1:21" ht="15" customHeight="1">
      <c r="A38" s="446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248">
        <v>10</v>
      </c>
      <c r="P38" s="249" t="s">
        <v>5</v>
      </c>
      <c r="Q38" s="248">
        <v>20</v>
      </c>
      <c r="R38" s="7" t="s">
        <v>10</v>
      </c>
      <c r="S38" s="182"/>
      <c r="T38" s="42"/>
      <c r="U38" s="45"/>
    </row>
    <row r="39" spans="1:21" ht="15" customHeight="1">
      <c r="A39" s="446">
        <v>6</v>
      </c>
      <c r="B39" s="411" t="str">
        <f>B11</f>
        <v>TJ Dynamo České Budějovice "A"</v>
      </c>
      <c r="C39" s="411"/>
      <c r="D39" s="411" t="s">
        <v>5</v>
      </c>
      <c r="E39" s="411" t="str">
        <f>B15</f>
        <v>Sportovní klub Nohejbal Žatec "A"</v>
      </c>
      <c r="F39" s="411"/>
      <c r="G39" s="411"/>
      <c r="H39" s="411"/>
      <c r="I39" s="411"/>
      <c r="J39" s="411"/>
      <c r="K39" s="411"/>
      <c r="L39" s="411"/>
      <c r="M39" s="411"/>
      <c r="N39" s="411"/>
      <c r="O39" s="249">
        <v>2</v>
      </c>
      <c r="P39" s="249" t="s">
        <v>5</v>
      </c>
      <c r="Q39" s="249">
        <v>1</v>
      </c>
      <c r="R39" s="7" t="s">
        <v>11</v>
      </c>
      <c r="S39" s="182"/>
      <c r="T39" s="44"/>
      <c r="U39" s="45"/>
    </row>
    <row r="40" spans="1:21" ht="15" customHeight="1">
      <c r="A40" s="446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248">
        <v>22</v>
      </c>
      <c r="P40" s="249" t="s">
        <v>5</v>
      </c>
      <c r="Q40" s="248">
        <v>24</v>
      </c>
      <c r="R40" s="7" t="s">
        <v>10</v>
      </c>
      <c r="S40" s="182"/>
      <c r="T40" s="42"/>
      <c r="U40" s="45"/>
    </row>
    <row r="41" spans="1:21" ht="15.75">
      <c r="A41" s="446">
        <v>7</v>
      </c>
      <c r="B41" s="411" t="str">
        <f>B23</f>
        <v>SK Liapor - Witte Karlovy Vary z.s. "D"</v>
      </c>
      <c r="C41" s="411"/>
      <c r="D41" s="411" t="s">
        <v>5</v>
      </c>
      <c r="E41" s="411" t="str">
        <f>B19</f>
        <v>SK Šacung ČNES Benešov 1947 "B"</v>
      </c>
      <c r="F41" s="411"/>
      <c r="G41" s="411"/>
      <c r="H41" s="411"/>
      <c r="I41" s="411"/>
      <c r="J41" s="411"/>
      <c r="K41" s="411"/>
      <c r="L41" s="411"/>
      <c r="M41" s="411"/>
      <c r="N41" s="411"/>
      <c r="O41" s="249">
        <v>2</v>
      </c>
      <c r="P41" s="249" t="s">
        <v>5</v>
      </c>
      <c r="Q41" s="249">
        <v>0</v>
      </c>
      <c r="R41" s="7" t="s">
        <v>11</v>
      </c>
      <c r="S41" s="182"/>
      <c r="T41" s="44"/>
      <c r="U41" s="45"/>
    </row>
    <row r="42" spans="1:21" ht="15.75">
      <c r="A42" s="446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248">
        <v>20</v>
      </c>
      <c r="P42" s="249" t="s">
        <v>5</v>
      </c>
      <c r="Q42" s="248">
        <v>18</v>
      </c>
      <c r="R42" s="7" t="s">
        <v>10</v>
      </c>
      <c r="S42" s="182"/>
      <c r="T42" s="42"/>
      <c r="U42" s="45"/>
    </row>
    <row r="43" spans="1:21" ht="14.45" customHeight="1">
      <c r="A43" s="446">
        <v>8</v>
      </c>
      <c r="B43" s="411" t="str">
        <f>B7</f>
        <v>Městský nohejbalový klub Modřice, z.s. "A"</v>
      </c>
      <c r="C43" s="411"/>
      <c r="D43" s="411" t="s">
        <v>5</v>
      </c>
      <c r="E43" s="411" t="str">
        <f>B15</f>
        <v>Sportovní klub Nohejbal Žatec "A"</v>
      </c>
      <c r="F43" s="411"/>
      <c r="G43" s="411"/>
      <c r="H43" s="411"/>
      <c r="I43" s="411"/>
      <c r="J43" s="411"/>
      <c r="K43" s="411"/>
      <c r="L43" s="411"/>
      <c r="M43" s="411"/>
      <c r="N43" s="411"/>
      <c r="O43" s="249">
        <v>2</v>
      </c>
      <c r="P43" s="249" t="s">
        <v>5</v>
      </c>
      <c r="Q43" s="249">
        <v>0</v>
      </c>
      <c r="R43" s="7" t="s">
        <v>11</v>
      </c>
      <c r="S43" s="182"/>
      <c r="T43" s="44"/>
      <c r="U43" s="45"/>
    </row>
    <row r="44" spans="1:21" ht="14.45" customHeight="1">
      <c r="A44" s="446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248">
        <v>20</v>
      </c>
      <c r="P44" s="249" t="s">
        <v>5</v>
      </c>
      <c r="Q44" s="248">
        <v>12</v>
      </c>
      <c r="R44" s="7" t="s">
        <v>10</v>
      </c>
      <c r="S44" s="182"/>
      <c r="T44" s="42"/>
      <c r="U44" s="45"/>
    </row>
    <row r="45" spans="1:21" ht="15.75">
      <c r="A45" s="446">
        <v>9</v>
      </c>
      <c r="B45" s="411" t="str">
        <f>B19</f>
        <v>SK Šacung ČNES Benešov 1947 "B"</v>
      </c>
      <c r="C45" s="411"/>
      <c r="D45" s="411" t="s">
        <v>5</v>
      </c>
      <c r="E45" s="411" t="str">
        <f>B11</f>
        <v>TJ Dynamo České Budějovice "A"</v>
      </c>
      <c r="F45" s="411"/>
      <c r="G45" s="411"/>
      <c r="H45" s="411"/>
      <c r="I45" s="411"/>
      <c r="J45" s="411"/>
      <c r="K45" s="411"/>
      <c r="L45" s="411"/>
      <c r="M45" s="411"/>
      <c r="N45" s="411"/>
      <c r="O45" s="249">
        <v>1</v>
      </c>
      <c r="P45" s="249" t="s">
        <v>5</v>
      </c>
      <c r="Q45" s="249">
        <v>2</v>
      </c>
      <c r="R45" s="7" t="s">
        <v>11</v>
      </c>
      <c r="S45" s="182"/>
      <c r="T45" s="44"/>
      <c r="U45" s="45"/>
    </row>
    <row r="46" spans="1:21" ht="15.75">
      <c r="A46" s="446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248">
        <v>25</v>
      </c>
      <c r="P46" s="249" t="s">
        <v>5</v>
      </c>
      <c r="Q46" s="248">
        <v>27</v>
      </c>
      <c r="R46" s="7" t="s">
        <v>10</v>
      </c>
      <c r="S46" s="182"/>
      <c r="T46" s="42"/>
      <c r="U46" s="45"/>
    </row>
    <row r="47" spans="1:21" ht="15.75">
      <c r="A47" s="446">
        <v>10</v>
      </c>
      <c r="B47" s="411" t="str">
        <f>B23</f>
        <v>SK Liapor - Witte Karlovy Vary z.s. "D"</v>
      </c>
      <c r="C47" s="411"/>
      <c r="D47" s="411" t="s">
        <v>5</v>
      </c>
      <c r="E47" s="411" t="str">
        <f>B7</f>
        <v>Městský nohejbalový klub Modřice, z.s. "A"</v>
      </c>
      <c r="F47" s="411"/>
      <c r="G47" s="411"/>
      <c r="H47" s="411"/>
      <c r="I47" s="411"/>
      <c r="J47" s="411"/>
      <c r="K47" s="411"/>
      <c r="L47" s="411"/>
      <c r="M47" s="411"/>
      <c r="N47" s="411"/>
      <c r="O47" s="245">
        <v>0</v>
      </c>
      <c r="P47" s="245" t="s">
        <v>5</v>
      </c>
      <c r="Q47" s="245">
        <v>2</v>
      </c>
      <c r="R47" s="7" t="s">
        <v>11</v>
      </c>
      <c r="S47" s="182"/>
      <c r="T47" s="44"/>
      <c r="U47" s="45"/>
    </row>
    <row r="48" spans="1:21" ht="15.75">
      <c r="A48" s="446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246">
        <v>12</v>
      </c>
      <c r="P48" s="245" t="s">
        <v>5</v>
      </c>
      <c r="Q48" s="246">
        <v>20</v>
      </c>
      <c r="R48" s="7" t="s">
        <v>10</v>
      </c>
      <c r="S48" s="182"/>
      <c r="T48" s="42"/>
      <c r="U48" s="4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53"/>
  <sheetViews>
    <sheetView showGridLines="0" topLeftCell="A22" zoomScale="102" zoomScaleNormal="102" workbookViewId="0">
      <selection activeCell="I45" sqref="I45"/>
    </sheetView>
  </sheetViews>
  <sheetFormatPr defaultRowHeight="15"/>
  <cols>
    <col min="1" max="1" width="9.140625" style="41"/>
    <col min="2" max="3" width="9.140625" style="50" customWidth="1"/>
    <col min="4" max="4" width="9.140625" style="50"/>
    <col min="5" max="5" width="34.7109375" style="50" customWidth="1"/>
    <col min="6" max="6" width="1.42578125" style="51" customWidth="1"/>
    <col min="7" max="7" width="34.7109375" style="50" customWidth="1"/>
    <col min="8" max="8" width="7.140625" style="50" customWidth="1"/>
    <col min="9" max="257" width="9.140625" style="41"/>
    <col min="258" max="259" width="9.140625" style="41" customWidth="1"/>
    <col min="260" max="260" width="9.140625" style="41"/>
    <col min="261" max="261" width="22.28515625" style="41" customWidth="1"/>
    <col min="262" max="262" width="9.140625" style="41"/>
    <col min="263" max="263" width="24.28515625" style="41" customWidth="1"/>
    <col min="264" max="513" width="9.140625" style="41"/>
    <col min="514" max="515" width="9.140625" style="41" customWidth="1"/>
    <col min="516" max="516" width="9.140625" style="41"/>
    <col min="517" max="517" width="22.28515625" style="41" customWidth="1"/>
    <col min="518" max="518" width="9.140625" style="41"/>
    <col min="519" max="519" width="24.28515625" style="41" customWidth="1"/>
    <col min="520" max="769" width="9.140625" style="41"/>
    <col min="770" max="771" width="9.140625" style="41" customWidth="1"/>
    <col min="772" max="772" width="9.140625" style="41"/>
    <col min="773" max="773" width="22.28515625" style="41" customWidth="1"/>
    <col min="774" max="774" width="9.140625" style="41"/>
    <col min="775" max="775" width="24.28515625" style="41" customWidth="1"/>
    <col min="776" max="1025" width="9.140625" style="41"/>
    <col min="1026" max="1027" width="9.140625" style="41" customWidth="1"/>
    <col min="1028" max="1028" width="9.140625" style="41"/>
    <col min="1029" max="1029" width="22.28515625" style="41" customWidth="1"/>
    <col min="1030" max="1030" width="9.140625" style="41"/>
    <col min="1031" max="1031" width="24.28515625" style="41" customWidth="1"/>
    <col min="1032" max="1281" width="9.140625" style="41"/>
    <col min="1282" max="1283" width="9.140625" style="41" customWidth="1"/>
    <col min="1284" max="1284" width="9.140625" style="41"/>
    <col min="1285" max="1285" width="22.28515625" style="41" customWidth="1"/>
    <col min="1286" max="1286" width="9.140625" style="41"/>
    <col min="1287" max="1287" width="24.28515625" style="41" customWidth="1"/>
    <col min="1288" max="1537" width="9.140625" style="41"/>
    <col min="1538" max="1539" width="9.140625" style="41" customWidth="1"/>
    <col min="1540" max="1540" width="9.140625" style="41"/>
    <col min="1541" max="1541" width="22.28515625" style="41" customWidth="1"/>
    <col min="1542" max="1542" width="9.140625" style="41"/>
    <col min="1543" max="1543" width="24.28515625" style="41" customWidth="1"/>
    <col min="1544" max="1793" width="9.140625" style="41"/>
    <col min="1794" max="1795" width="9.140625" style="41" customWidth="1"/>
    <col min="1796" max="1796" width="9.140625" style="41"/>
    <col min="1797" max="1797" width="22.28515625" style="41" customWidth="1"/>
    <col min="1798" max="1798" width="9.140625" style="41"/>
    <col min="1799" max="1799" width="24.28515625" style="41" customWidth="1"/>
    <col min="1800" max="2049" width="9.140625" style="41"/>
    <col min="2050" max="2051" width="9.140625" style="41" customWidth="1"/>
    <col min="2052" max="2052" width="9.140625" style="41"/>
    <col min="2053" max="2053" width="22.28515625" style="41" customWidth="1"/>
    <col min="2054" max="2054" width="9.140625" style="41"/>
    <col min="2055" max="2055" width="24.28515625" style="41" customWidth="1"/>
    <col min="2056" max="2305" width="9.140625" style="41"/>
    <col min="2306" max="2307" width="9.140625" style="41" customWidth="1"/>
    <col min="2308" max="2308" width="9.140625" style="41"/>
    <col min="2309" max="2309" width="22.28515625" style="41" customWidth="1"/>
    <col min="2310" max="2310" width="9.140625" style="41"/>
    <col min="2311" max="2311" width="24.28515625" style="41" customWidth="1"/>
    <col min="2312" max="2561" width="9.140625" style="41"/>
    <col min="2562" max="2563" width="9.140625" style="41" customWidth="1"/>
    <col min="2564" max="2564" width="9.140625" style="41"/>
    <col min="2565" max="2565" width="22.28515625" style="41" customWidth="1"/>
    <col min="2566" max="2566" width="9.140625" style="41"/>
    <col min="2567" max="2567" width="24.28515625" style="41" customWidth="1"/>
    <col min="2568" max="2817" width="9.140625" style="41"/>
    <col min="2818" max="2819" width="9.140625" style="41" customWidth="1"/>
    <col min="2820" max="2820" width="9.140625" style="41"/>
    <col min="2821" max="2821" width="22.28515625" style="41" customWidth="1"/>
    <col min="2822" max="2822" width="9.140625" style="41"/>
    <col min="2823" max="2823" width="24.28515625" style="41" customWidth="1"/>
    <col min="2824" max="3073" width="9.140625" style="41"/>
    <col min="3074" max="3075" width="9.140625" style="41" customWidth="1"/>
    <col min="3076" max="3076" width="9.140625" style="41"/>
    <col min="3077" max="3077" width="22.28515625" style="41" customWidth="1"/>
    <col min="3078" max="3078" width="9.140625" style="41"/>
    <col min="3079" max="3079" width="24.28515625" style="41" customWidth="1"/>
    <col min="3080" max="3329" width="9.140625" style="41"/>
    <col min="3330" max="3331" width="9.140625" style="41" customWidth="1"/>
    <col min="3332" max="3332" width="9.140625" style="41"/>
    <col min="3333" max="3333" width="22.28515625" style="41" customWidth="1"/>
    <col min="3334" max="3334" width="9.140625" style="41"/>
    <col min="3335" max="3335" width="24.28515625" style="41" customWidth="1"/>
    <col min="3336" max="3585" width="9.140625" style="41"/>
    <col min="3586" max="3587" width="9.140625" style="41" customWidth="1"/>
    <col min="3588" max="3588" width="9.140625" style="41"/>
    <col min="3589" max="3589" width="22.28515625" style="41" customWidth="1"/>
    <col min="3590" max="3590" width="9.140625" style="41"/>
    <col min="3591" max="3591" width="24.28515625" style="41" customWidth="1"/>
    <col min="3592" max="3841" width="9.140625" style="41"/>
    <col min="3842" max="3843" width="9.140625" style="41" customWidth="1"/>
    <col min="3844" max="3844" width="9.140625" style="41"/>
    <col min="3845" max="3845" width="22.28515625" style="41" customWidth="1"/>
    <col min="3846" max="3846" width="9.140625" style="41"/>
    <col min="3847" max="3847" width="24.28515625" style="41" customWidth="1"/>
    <col min="3848" max="4097" width="9.140625" style="41"/>
    <col min="4098" max="4099" width="9.140625" style="41" customWidth="1"/>
    <col min="4100" max="4100" width="9.140625" style="41"/>
    <col min="4101" max="4101" width="22.28515625" style="41" customWidth="1"/>
    <col min="4102" max="4102" width="9.140625" style="41"/>
    <col min="4103" max="4103" width="24.28515625" style="41" customWidth="1"/>
    <col min="4104" max="4353" width="9.140625" style="41"/>
    <col min="4354" max="4355" width="9.140625" style="41" customWidth="1"/>
    <col min="4356" max="4356" width="9.140625" style="41"/>
    <col min="4357" max="4357" width="22.28515625" style="41" customWidth="1"/>
    <col min="4358" max="4358" width="9.140625" style="41"/>
    <col min="4359" max="4359" width="24.28515625" style="41" customWidth="1"/>
    <col min="4360" max="4609" width="9.140625" style="41"/>
    <col min="4610" max="4611" width="9.140625" style="41" customWidth="1"/>
    <col min="4612" max="4612" width="9.140625" style="41"/>
    <col min="4613" max="4613" width="22.28515625" style="41" customWidth="1"/>
    <col min="4614" max="4614" width="9.140625" style="41"/>
    <col min="4615" max="4615" width="24.28515625" style="41" customWidth="1"/>
    <col min="4616" max="4865" width="9.140625" style="41"/>
    <col min="4866" max="4867" width="9.140625" style="41" customWidth="1"/>
    <col min="4868" max="4868" width="9.140625" style="41"/>
    <col min="4869" max="4869" width="22.28515625" style="41" customWidth="1"/>
    <col min="4870" max="4870" width="9.140625" style="41"/>
    <col min="4871" max="4871" width="24.28515625" style="41" customWidth="1"/>
    <col min="4872" max="5121" width="9.140625" style="41"/>
    <col min="5122" max="5123" width="9.140625" style="41" customWidth="1"/>
    <col min="5124" max="5124" width="9.140625" style="41"/>
    <col min="5125" max="5125" width="22.28515625" style="41" customWidth="1"/>
    <col min="5126" max="5126" width="9.140625" style="41"/>
    <col min="5127" max="5127" width="24.28515625" style="41" customWidth="1"/>
    <col min="5128" max="5377" width="9.140625" style="41"/>
    <col min="5378" max="5379" width="9.140625" style="41" customWidth="1"/>
    <col min="5380" max="5380" width="9.140625" style="41"/>
    <col min="5381" max="5381" width="22.28515625" style="41" customWidth="1"/>
    <col min="5382" max="5382" width="9.140625" style="41"/>
    <col min="5383" max="5383" width="24.28515625" style="41" customWidth="1"/>
    <col min="5384" max="5633" width="9.140625" style="41"/>
    <col min="5634" max="5635" width="9.140625" style="41" customWidth="1"/>
    <col min="5636" max="5636" width="9.140625" style="41"/>
    <col min="5637" max="5637" width="22.28515625" style="41" customWidth="1"/>
    <col min="5638" max="5638" width="9.140625" style="41"/>
    <col min="5639" max="5639" width="24.28515625" style="41" customWidth="1"/>
    <col min="5640" max="5889" width="9.140625" style="41"/>
    <col min="5890" max="5891" width="9.140625" style="41" customWidth="1"/>
    <col min="5892" max="5892" width="9.140625" style="41"/>
    <col min="5893" max="5893" width="22.28515625" style="41" customWidth="1"/>
    <col min="5894" max="5894" width="9.140625" style="41"/>
    <col min="5895" max="5895" width="24.28515625" style="41" customWidth="1"/>
    <col min="5896" max="6145" width="9.140625" style="41"/>
    <col min="6146" max="6147" width="9.140625" style="41" customWidth="1"/>
    <col min="6148" max="6148" width="9.140625" style="41"/>
    <col min="6149" max="6149" width="22.28515625" style="41" customWidth="1"/>
    <col min="6150" max="6150" width="9.140625" style="41"/>
    <col min="6151" max="6151" width="24.28515625" style="41" customWidth="1"/>
    <col min="6152" max="6401" width="9.140625" style="41"/>
    <col min="6402" max="6403" width="9.140625" style="41" customWidth="1"/>
    <col min="6404" max="6404" width="9.140625" style="41"/>
    <col min="6405" max="6405" width="22.28515625" style="41" customWidth="1"/>
    <col min="6406" max="6406" width="9.140625" style="41"/>
    <col min="6407" max="6407" width="24.28515625" style="41" customWidth="1"/>
    <col min="6408" max="6657" width="9.140625" style="41"/>
    <col min="6658" max="6659" width="9.140625" style="41" customWidth="1"/>
    <col min="6660" max="6660" width="9.140625" style="41"/>
    <col min="6661" max="6661" width="22.28515625" style="41" customWidth="1"/>
    <col min="6662" max="6662" width="9.140625" style="41"/>
    <col min="6663" max="6663" width="24.28515625" style="41" customWidth="1"/>
    <col min="6664" max="6913" width="9.140625" style="41"/>
    <col min="6914" max="6915" width="9.140625" style="41" customWidth="1"/>
    <col min="6916" max="6916" width="9.140625" style="41"/>
    <col min="6917" max="6917" width="22.28515625" style="41" customWidth="1"/>
    <col min="6918" max="6918" width="9.140625" style="41"/>
    <col min="6919" max="6919" width="24.28515625" style="41" customWidth="1"/>
    <col min="6920" max="7169" width="9.140625" style="41"/>
    <col min="7170" max="7171" width="9.140625" style="41" customWidth="1"/>
    <col min="7172" max="7172" width="9.140625" style="41"/>
    <col min="7173" max="7173" width="22.28515625" style="41" customWidth="1"/>
    <col min="7174" max="7174" width="9.140625" style="41"/>
    <col min="7175" max="7175" width="24.28515625" style="41" customWidth="1"/>
    <col min="7176" max="7425" width="9.140625" style="41"/>
    <col min="7426" max="7427" width="9.140625" style="41" customWidth="1"/>
    <col min="7428" max="7428" width="9.140625" style="41"/>
    <col min="7429" max="7429" width="22.28515625" style="41" customWidth="1"/>
    <col min="7430" max="7430" width="9.140625" style="41"/>
    <col min="7431" max="7431" width="24.28515625" style="41" customWidth="1"/>
    <col min="7432" max="7681" width="9.140625" style="41"/>
    <col min="7682" max="7683" width="9.140625" style="41" customWidth="1"/>
    <col min="7684" max="7684" width="9.140625" style="41"/>
    <col min="7685" max="7685" width="22.28515625" style="41" customWidth="1"/>
    <col min="7686" max="7686" width="9.140625" style="41"/>
    <col min="7687" max="7687" width="24.28515625" style="41" customWidth="1"/>
    <col min="7688" max="7937" width="9.140625" style="41"/>
    <col min="7938" max="7939" width="9.140625" style="41" customWidth="1"/>
    <col min="7940" max="7940" width="9.140625" style="41"/>
    <col min="7941" max="7941" width="22.28515625" style="41" customWidth="1"/>
    <col min="7942" max="7942" width="9.140625" style="41"/>
    <col min="7943" max="7943" width="24.28515625" style="41" customWidth="1"/>
    <col min="7944" max="8193" width="9.140625" style="41"/>
    <col min="8194" max="8195" width="9.140625" style="41" customWidth="1"/>
    <col min="8196" max="8196" width="9.140625" style="41"/>
    <col min="8197" max="8197" width="22.28515625" style="41" customWidth="1"/>
    <col min="8198" max="8198" width="9.140625" style="41"/>
    <col min="8199" max="8199" width="24.28515625" style="41" customWidth="1"/>
    <col min="8200" max="8449" width="9.140625" style="41"/>
    <col min="8450" max="8451" width="9.140625" style="41" customWidth="1"/>
    <col min="8452" max="8452" width="9.140625" style="41"/>
    <col min="8453" max="8453" width="22.28515625" style="41" customWidth="1"/>
    <col min="8454" max="8454" width="9.140625" style="41"/>
    <col min="8455" max="8455" width="24.28515625" style="41" customWidth="1"/>
    <col min="8456" max="8705" width="9.140625" style="41"/>
    <col min="8706" max="8707" width="9.140625" style="41" customWidth="1"/>
    <col min="8708" max="8708" width="9.140625" style="41"/>
    <col min="8709" max="8709" width="22.28515625" style="41" customWidth="1"/>
    <col min="8710" max="8710" width="9.140625" style="41"/>
    <col min="8711" max="8711" width="24.28515625" style="41" customWidth="1"/>
    <col min="8712" max="8961" width="9.140625" style="41"/>
    <col min="8962" max="8963" width="9.140625" style="41" customWidth="1"/>
    <col min="8964" max="8964" width="9.140625" style="41"/>
    <col min="8965" max="8965" width="22.28515625" style="41" customWidth="1"/>
    <col min="8966" max="8966" width="9.140625" style="41"/>
    <col min="8967" max="8967" width="24.28515625" style="41" customWidth="1"/>
    <col min="8968" max="9217" width="9.140625" style="41"/>
    <col min="9218" max="9219" width="9.140625" style="41" customWidth="1"/>
    <col min="9220" max="9220" width="9.140625" style="41"/>
    <col min="9221" max="9221" width="22.28515625" style="41" customWidth="1"/>
    <col min="9222" max="9222" width="9.140625" style="41"/>
    <col min="9223" max="9223" width="24.28515625" style="41" customWidth="1"/>
    <col min="9224" max="9473" width="9.140625" style="41"/>
    <col min="9474" max="9475" width="9.140625" style="41" customWidth="1"/>
    <col min="9476" max="9476" width="9.140625" style="41"/>
    <col min="9477" max="9477" width="22.28515625" style="41" customWidth="1"/>
    <col min="9478" max="9478" width="9.140625" style="41"/>
    <col min="9479" max="9479" width="24.28515625" style="41" customWidth="1"/>
    <col min="9480" max="9729" width="9.140625" style="41"/>
    <col min="9730" max="9731" width="9.140625" style="41" customWidth="1"/>
    <col min="9732" max="9732" width="9.140625" style="41"/>
    <col min="9733" max="9733" width="22.28515625" style="41" customWidth="1"/>
    <col min="9734" max="9734" width="9.140625" style="41"/>
    <col min="9735" max="9735" width="24.28515625" style="41" customWidth="1"/>
    <col min="9736" max="9985" width="9.140625" style="41"/>
    <col min="9986" max="9987" width="9.140625" style="41" customWidth="1"/>
    <col min="9988" max="9988" width="9.140625" style="41"/>
    <col min="9989" max="9989" width="22.28515625" style="41" customWidth="1"/>
    <col min="9990" max="9990" width="9.140625" style="41"/>
    <col min="9991" max="9991" width="24.28515625" style="41" customWidth="1"/>
    <col min="9992" max="10241" width="9.140625" style="41"/>
    <col min="10242" max="10243" width="9.140625" style="41" customWidth="1"/>
    <col min="10244" max="10244" width="9.140625" style="41"/>
    <col min="10245" max="10245" width="22.28515625" style="41" customWidth="1"/>
    <col min="10246" max="10246" width="9.140625" style="41"/>
    <col min="10247" max="10247" width="24.28515625" style="41" customWidth="1"/>
    <col min="10248" max="10497" width="9.140625" style="41"/>
    <col min="10498" max="10499" width="9.140625" style="41" customWidth="1"/>
    <col min="10500" max="10500" width="9.140625" style="41"/>
    <col min="10501" max="10501" width="22.28515625" style="41" customWidth="1"/>
    <col min="10502" max="10502" width="9.140625" style="41"/>
    <col min="10503" max="10503" width="24.28515625" style="41" customWidth="1"/>
    <col min="10504" max="10753" width="9.140625" style="41"/>
    <col min="10754" max="10755" width="9.140625" style="41" customWidth="1"/>
    <col min="10756" max="10756" width="9.140625" style="41"/>
    <col min="10757" max="10757" width="22.28515625" style="41" customWidth="1"/>
    <col min="10758" max="10758" width="9.140625" style="41"/>
    <col min="10759" max="10759" width="24.28515625" style="41" customWidth="1"/>
    <col min="10760" max="11009" width="9.140625" style="41"/>
    <col min="11010" max="11011" width="9.140625" style="41" customWidth="1"/>
    <col min="11012" max="11012" width="9.140625" style="41"/>
    <col min="11013" max="11013" width="22.28515625" style="41" customWidth="1"/>
    <col min="11014" max="11014" width="9.140625" style="41"/>
    <col min="11015" max="11015" width="24.28515625" style="41" customWidth="1"/>
    <col min="11016" max="11265" width="9.140625" style="41"/>
    <col min="11266" max="11267" width="9.140625" style="41" customWidth="1"/>
    <col min="11268" max="11268" width="9.140625" style="41"/>
    <col min="11269" max="11269" width="22.28515625" style="41" customWidth="1"/>
    <col min="11270" max="11270" width="9.140625" style="41"/>
    <col min="11271" max="11271" width="24.28515625" style="41" customWidth="1"/>
    <col min="11272" max="11521" width="9.140625" style="41"/>
    <col min="11522" max="11523" width="9.140625" style="41" customWidth="1"/>
    <col min="11524" max="11524" width="9.140625" style="41"/>
    <col min="11525" max="11525" width="22.28515625" style="41" customWidth="1"/>
    <col min="11526" max="11526" width="9.140625" style="41"/>
    <col min="11527" max="11527" width="24.28515625" style="41" customWidth="1"/>
    <col min="11528" max="11777" width="9.140625" style="41"/>
    <col min="11778" max="11779" width="9.140625" style="41" customWidth="1"/>
    <col min="11780" max="11780" width="9.140625" style="41"/>
    <col min="11781" max="11781" width="22.28515625" style="41" customWidth="1"/>
    <col min="11782" max="11782" width="9.140625" style="41"/>
    <col min="11783" max="11783" width="24.28515625" style="41" customWidth="1"/>
    <col min="11784" max="12033" width="9.140625" style="41"/>
    <col min="12034" max="12035" width="9.140625" style="41" customWidth="1"/>
    <col min="12036" max="12036" width="9.140625" style="41"/>
    <col min="12037" max="12037" width="22.28515625" style="41" customWidth="1"/>
    <col min="12038" max="12038" width="9.140625" style="41"/>
    <col min="12039" max="12039" width="24.28515625" style="41" customWidth="1"/>
    <col min="12040" max="12289" width="9.140625" style="41"/>
    <col min="12290" max="12291" width="9.140625" style="41" customWidth="1"/>
    <col min="12292" max="12292" width="9.140625" style="41"/>
    <col min="12293" max="12293" width="22.28515625" style="41" customWidth="1"/>
    <col min="12294" max="12294" width="9.140625" style="41"/>
    <col min="12295" max="12295" width="24.28515625" style="41" customWidth="1"/>
    <col min="12296" max="12545" width="9.140625" style="41"/>
    <col min="12546" max="12547" width="9.140625" style="41" customWidth="1"/>
    <col min="12548" max="12548" width="9.140625" style="41"/>
    <col min="12549" max="12549" width="22.28515625" style="41" customWidth="1"/>
    <col min="12550" max="12550" width="9.140625" style="41"/>
    <col min="12551" max="12551" width="24.28515625" style="41" customWidth="1"/>
    <col min="12552" max="12801" width="9.140625" style="41"/>
    <col min="12802" max="12803" width="9.140625" style="41" customWidth="1"/>
    <col min="12804" max="12804" width="9.140625" style="41"/>
    <col min="12805" max="12805" width="22.28515625" style="41" customWidth="1"/>
    <col min="12806" max="12806" width="9.140625" style="41"/>
    <col min="12807" max="12807" width="24.28515625" style="41" customWidth="1"/>
    <col min="12808" max="13057" width="9.140625" style="41"/>
    <col min="13058" max="13059" width="9.140625" style="41" customWidth="1"/>
    <col min="13060" max="13060" width="9.140625" style="41"/>
    <col min="13061" max="13061" width="22.28515625" style="41" customWidth="1"/>
    <col min="13062" max="13062" width="9.140625" style="41"/>
    <col min="13063" max="13063" width="24.28515625" style="41" customWidth="1"/>
    <col min="13064" max="13313" width="9.140625" style="41"/>
    <col min="13314" max="13315" width="9.140625" style="41" customWidth="1"/>
    <col min="13316" max="13316" width="9.140625" style="41"/>
    <col min="13317" max="13317" width="22.28515625" style="41" customWidth="1"/>
    <col min="13318" max="13318" width="9.140625" style="41"/>
    <col min="13319" max="13319" width="24.28515625" style="41" customWidth="1"/>
    <col min="13320" max="13569" width="9.140625" style="41"/>
    <col min="13570" max="13571" width="9.140625" style="41" customWidth="1"/>
    <col min="13572" max="13572" width="9.140625" style="41"/>
    <col min="13573" max="13573" width="22.28515625" style="41" customWidth="1"/>
    <col min="13574" max="13574" width="9.140625" style="41"/>
    <col min="13575" max="13575" width="24.28515625" style="41" customWidth="1"/>
    <col min="13576" max="13825" width="9.140625" style="41"/>
    <col min="13826" max="13827" width="9.140625" style="41" customWidth="1"/>
    <col min="13828" max="13828" width="9.140625" style="41"/>
    <col min="13829" max="13829" width="22.28515625" style="41" customWidth="1"/>
    <col min="13830" max="13830" width="9.140625" style="41"/>
    <col min="13831" max="13831" width="24.28515625" style="41" customWidth="1"/>
    <col min="13832" max="14081" width="9.140625" style="41"/>
    <col min="14082" max="14083" width="9.140625" style="41" customWidth="1"/>
    <col min="14084" max="14084" width="9.140625" style="41"/>
    <col min="14085" max="14085" width="22.28515625" style="41" customWidth="1"/>
    <col min="14086" max="14086" width="9.140625" style="41"/>
    <col min="14087" max="14087" width="24.28515625" style="41" customWidth="1"/>
    <col min="14088" max="14337" width="9.140625" style="41"/>
    <col min="14338" max="14339" width="9.140625" style="41" customWidth="1"/>
    <col min="14340" max="14340" width="9.140625" style="41"/>
    <col min="14341" max="14341" width="22.28515625" style="41" customWidth="1"/>
    <col min="14342" max="14342" width="9.140625" style="41"/>
    <col min="14343" max="14343" width="24.28515625" style="41" customWidth="1"/>
    <col min="14344" max="14593" width="9.140625" style="41"/>
    <col min="14594" max="14595" width="9.140625" style="41" customWidth="1"/>
    <col min="14596" max="14596" width="9.140625" style="41"/>
    <col min="14597" max="14597" width="22.28515625" style="41" customWidth="1"/>
    <col min="14598" max="14598" width="9.140625" style="41"/>
    <col min="14599" max="14599" width="24.28515625" style="41" customWidth="1"/>
    <col min="14600" max="14849" width="9.140625" style="41"/>
    <col min="14850" max="14851" width="9.140625" style="41" customWidth="1"/>
    <col min="14852" max="14852" width="9.140625" style="41"/>
    <col min="14853" max="14853" width="22.28515625" style="41" customWidth="1"/>
    <col min="14854" max="14854" width="9.140625" style="41"/>
    <col min="14855" max="14855" width="24.28515625" style="41" customWidth="1"/>
    <col min="14856" max="15105" width="9.140625" style="41"/>
    <col min="15106" max="15107" width="9.140625" style="41" customWidth="1"/>
    <col min="15108" max="15108" width="9.140625" style="41"/>
    <col min="15109" max="15109" width="22.28515625" style="41" customWidth="1"/>
    <col min="15110" max="15110" width="9.140625" style="41"/>
    <col min="15111" max="15111" width="24.28515625" style="41" customWidth="1"/>
    <col min="15112" max="15361" width="9.140625" style="41"/>
    <col min="15362" max="15363" width="9.140625" style="41" customWidth="1"/>
    <col min="15364" max="15364" width="9.140625" style="41"/>
    <col min="15365" max="15365" width="22.28515625" style="41" customWidth="1"/>
    <col min="15366" max="15366" width="9.140625" style="41"/>
    <col min="15367" max="15367" width="24.28515625" style="41" customWidth="1"/>
    <col min="15368" max="15617" width="9.140625" style="41"/>
    <col min="15618" max="15619" width="9.140625" style="41" customWidth="1"/>
    <col min="15620" max="15620" width="9.140625" style="41"/>
    <col min="15621" max="15621" width="22.28515625" style="41" customWidth="1"/>
    <col min="15622" max="15622" width="9.140625" style="41"/>
    <col min="15623" max="15623" width="24.28515625" style="41" customWidth="1"/>
    <col min="15624" max="15873" width="9.140625" style="41"/>
    <col min="15874" max="15875" width="9.140625" style="41" customWidth="1"/>
    <col min="15876" max="15876" width="9.140625" style="41"/>
    <col min="15877" max="15877" width="22.28515625" style="41" customWidth="1"/>
    <col min="15878" max="15878" width="9.140625" style="41"/>
    <col min="15879" max="15879" width="24.28515625" style="41" customWidth="1"/>
    <col min="15880" max="16129" width="9.140625" style="41"/>
    <col min="16130" max="16131" width="9.140625" style="41" customWidth="1"/>
    <col min="16132" max="16132" width="9.140625" style="41"/>
    <col min="16133" max="16133" width="22.28515625" style="41" customWidth="1"/>
    <col min="16134" max="16134" width="9.140625" style="41"/>
    <col min="16135" max="16135" width="24.28515625" style="41" customWidth="1"/>
    <col min="16136" max="16384" width="9.140625" style="41"/>
  </cols>
  <sheetData>
    <row r="1" spans="1:8" ht="10.15" customHeight="1"/>
    <row r="2" spans="1:8" ht="25.15" customHeight="1">
      <c r="A2" s="55" t="s">
        <v>183</v>
      </c>
      <c r="B2" s="55" t="s">
        <v>14</v>
      </c>
      <c r="C2" s="55" t="s">
        <v>13</v>
      </c>
      <c r="D2" s="58" t="s">
        <v>24</v>
      </c>
      <c r="E2" s="62" t="s">
        <v>102</v>
      </c>
      <c r="F2" s="59"/>
      <c r="G2" s="63" t="s">
        <v>80</v>
      </c>
      <c r="H2" s="57"/>
    </row>
    <row r="3" spans="1:8" ht="19.899999999999999" customHeight="1">
      <c r="A3" s="55" t="s">
        <v>183</v>
      </c>
      <c r="B3" s="55" t="s">
        <v>14</v>
      </c>
      <c r="C3" s="55" t="s">
        <v>13</v>
      </c>
      <c r="D3" s="58" t="s">
        <v>24</v>
      </c>
      <c r="E3" s="62"/>
      <c r="F3" s="59"/>
      <c r="G3" s="63"/>
      <c r="H3" s="57"/>
    </row>
    <row r="4" spans="1:8" ht="15.6" customHeight="1">
      <c r="A4" s="52">
        <v>1</v>
      </c>
      <c r="B4" s="52">
        <v>1</v>
      </c>
      <c r="C4" s="52" t="s">
        <v>8</v>
      </c>
      <c r="D4" s="192" t="s">
        <v>25</v>
      </c>
      <c r="E4" s="60" t="str">
        <f>'A - výsledky'!B25</f>
        <v>TJ Avia Čakovice "A"</v>
      </c>
      <c r="F4" s="61" t="s">
        <v>5</v>
      </c>
      <c r="G4" s="56" t="str">
        <f>'A - výsledky'!E25</f>
        <v>TJ SOKOL Holice</v>
      </c>
      <c r="H4" s="204" t="s">
        <v>184</v>
      </c>
    </row>
    <row r="5" spans="1:8" ht="15.6" customHeight="1">
      <c r="A5" s="52">
        <v>2</v>
      </c>
      <c r="B5" s="52">
        <v>2</v>
      </c>
      <c r="C5" s="52" t="s">
        <v>6</v>
      </c>
      <c r="D5" s="53" t="s">
        <v>25</v>
      </c>
      <c r="E5" s="60" t="str">
        <f>'B - výsledky'!B29</f>
        <v>TJ Avia Čakovice "B"</v>
      </c>
      <c r="F5" s="61" t="s">
        <v>5</v>
      </c>
      <c r="G5" s="56" t="str">
        <f>'B - výsledky'!E29</f>
        <v>SK Liapor - Witte Karlovy Vary z.s. "C"</v>
      </c>
      <c r="H5" s="54" t="s">
        <v>185</v>
      </c>
    </row>
    <row r="6" spans="1:8" ht="15.6" customHeight="1">
      <c r="A6" s="52">
        <v>3</v>
      </c>
      <c r="B6" s="52">
        <v>3</v>
      </c>
      <c r="C6" s="52" t="s">
        <v>9</v>
      </c>
      <c r="D6" s="53" t="s">
        <v>25</v>
      </c>
      <c r="E6" s="60" t="str">
        <f>'C - výsledky'!B25</f>
        <v>SK Liapor - Witte Karlovy Vary z.s. "A"</v>
      </c>
      <c r="F6" s="61" t="s">
        <v>5</v>
      </c>
      <c r="G6" s="56" t="str">
        <f>'C - výsledky'!E25</f>
        <v>Sportovní klub Nohejbal Žatec "B"</v>
      </c>
      <c r="H6" s="54" t="s">
        <v>186</v>
      </c>
    </row>
    <row r="7" spans="1:8" ht="15.6" customHeight="1">
      <c r="A7" s="52">
        <v>1</v>
      </c>
      <c r="B7" s="52">
        <v>4</v>
      </c>
      <c r="C7" s="52" t="s">
        <v>0</v>
      </c>
      <c r="D7" s="53" t="s">
        <v>25</v>
      </c>
      <c r="E7" s="60" t="str">
        <f>'D - výsledky'!B29</f>
        <v>TJ Dynamo České Budějovice "A"</v>
      </c>
      <c r="F7" s="61" t="s">
        <v>5</v>
      </c>
      <c r="G7" s="56" t="str">
        <f>'D - výsledky'!E29</f>
        <v>SK Liapor - Witte Karlovy Vary z.s. "D"</v>
      </c>
      <c r="H7" s="54" t="s">
        <v>187</v>
      </c>
    </row>
    <row r="8" spans="1:8" ht="15.6" customHeight="1">
      <c r="A8" s="52">
        <v>2</v>
      </c>
      <c r="B8" s="52">
        <v>5</v>
      </c>
      <c r="C8" s="52" t="s">
        <v>6</v>
      </c>
      <c r="D8" s="53" t="s">
        <v>26</v>
      </c>
      <c r="E8" s="60" t="str">
        <f>'B - výsledky'!B31</f>
        <v>TJ Spartak Čelákovice - oddíl nohejbalu "B"</v>
      </c>
      <c r="F8" s="61" t="s">
        <v>5</v>
      </c>
      <c r="G8" s="56" t="str">
        <f>'B - výsledky'!E31</f>
        <v>TJ Dynamo České Budějovice "B"</v>
      </c>
      <c r="H8" s="54" t="s">
        <v>186</v>
      </c>
    </row>
    <row r="9" spans="1:8" ht="15.6" customHeight="1">
      <c r="A9" s="52">
        <v>3</v>
      </c>
      <c r="B9" s="52">
        <v>6</v>
      </c>
      <c r="C9" s="52" t="s">
        <v>0</v>
      </c>
      <c r="D9" s="53" t="s">
        <v>26</v>
      </c>
      <c r="E9" s="60" t="str">
        <f>'D - výsledky'!B31</f>
        <v>Sportovní klub Nohejbal Žatec "A"</v>
      </c>
      <c r="F9" s="61" t="s">
        <v>5</v>
      </c>
      <c r="G9" s="56" t="str">
        <f>'D - výsledky'!E31</f>
        <v>SK Šacung ČNES Benešov 1947 "B"</v>
      </c>
      <c r="H9" s="54" t="s">
        <v>186</v>
      </c>
    </row>
    <row r="10" spans="1:8" ht="15.6" customHeight="1">
      <c r="A10" s="52">
        <v>1</v>
      </c>
      <c r="B10" s="52">
        <v>7</v>
      </c>
      <c r="C10" s="52" t="s">
        <v>8</v>
      </c>
      <c r="D10" s="53" t="s">
        <v>26</v>
      </c>
      <c r="E10" s="60" t="str">
        <f>'A - výsledky'!B27</f>
        <v>NK CLIMAX Vsetín "A"</v>
      </c>
      <c r="F10" s="61" t="s">
        <v>5</v>
      </c>
      <c r="G10" s="56" t="str">
        <f>'A - výsledky'!E27</f>
        <v>SK Liapor - Witte Karlovy Vary z.s. "B"</v>
      </c>
      <c r="H10" s="54" t="s">
        <v>186</v>
      </c>
    </row>
    <row r="11" spans="1:8" ht="15.6" customHeight="1">
      <c r="A11" s="52">
        <v>2</v>
      </c>
      <c r="B11" s="52">
        <v>8</v>
      </c>
      <c r="C11" s="52" t="s">
        <v>6</v>
      </c>
      <c r="D11" s="53" t="s">
        <v>27</v>
      </c>
      <c r="E11" s="60" t="str">
        <f>'B - výsledky'!B33</f>
        <v>SK Šacung ČNES Benešov 1947 "A"</v>
      </c>
      <c r="F11" s="61" t="s">
        <v>5</v>
      </c>
      <c r="G11" s="56" t="str">
        <f>'B - výsledky'!E33</f>
        <v>TJ Avia Čakovice "B"</v>
      </c>
      <c r="H11" s="54" t="s">
        <v>187</v>
      </c>
    </row>
    <row r="12" spans="1:8" ht="14.45" customHeight="1">
      <c r="A12" s="52">
        <v>3</v>
      </c>
      <c r="B12" s="52">
        <v>9</v>
      </c>
      <c r="C12" s="52" t="s">
        <v>9</v>
      </c>
      <c r="D12" s="53" t="s">
        <v>26</v>
      </c>
      <c r="E12" s="60" t="str">
        <f>'C - výsledky'!B27</f>
        <v>TJ Spartak Čelákovice - oddíl nohejbalu "A"</v>
      </c>
      <c r="F12" s="61" t="s">
        <v>5</v>
      </c>
      <c r="G12" s="56" t="str">
        <f>'C - výsledky'!E27</f>
        <v>TJ SLAVOJ Český Brod "A"</v>
      </c>
      <c r="H12" s="54" t="s">
        <v>184</v>
      </c>
    </row>
    <row r="13" spans="1:8" ht="15.6" customHeight="1">
      <c r="A13" s="52">
        <v>1</v>
      </c>
      <c r="B13" s="52">
        <v>10</v>
      </c>
      <c r="C13" s="52" t="s">
        <v>0</v>
      </c>
      <c r="D13" s="53" t="s">
        <v>27</v>
      </c>
      <c r="E13" s="60" t="str">
        <f>'D - výsledky'!B33</f>
        <v>Městský nohejbalový klub Modřice, z.s. "A"</v>
      </c>
      <c r="F13" s="61" t="s">
        <v>5</v>
      </c>
      <c r="G13" s="56" t="str">
        <f>'D - výsledky'!E33</f>
        <v>TJ Dynamo České Budějovice "A"</v>
      </c>
      <c r="H13" s="54" t="s">
        <v>186</v>
      </c>
    </row>
    <row r="14" spans="1:8" ht="15.6" customHeight="1">
      <c r="A14" s="52">
        <v>2</v>
      </c>
      <c r="B14" s="52">
        <v>11</v>
      </c>
      <c r="C14" s="52" t="s">
        <v>6</v>
      </c>
      <c r="D14" s="53" t="s">
        <v>28</v>
      </c>
      <c r="E14" s="60" t="str">
        <f>'B - výsledky'!B35</f>
        <v>SK Liapor - Witte Karlovy Vary z.s. "C"</v>
      </c>
      <c r="F14" s="61" t="s">
        <v>5</v>
      </c>
      <c r="G14" s="56" t="str">
        <f>'B - výsledky'!E35</f>
        <v>TJ Spartak Čelákovice - oddíl nohejbalu "B"</v>
      </c>
      <c r="H14" s="54" t="s">
        <v>187</v>
      </c>
    </row>
    <row r="15" spans="1:8" ht="14.45" customHeight="1">
      <c r="A15" s="52">
        <v>3</v>
      </c>
      <c r="B15" s="52">
        <v>12</v>
      </c>
      <c r="C15" s="52" t="s">
        <v>0</v>
      </c>
      <c r="D15" s="53" t="s">
        <v>28</v>
      </c>
      <c r="E15" s="60" t="str">
        <f>'D - výsledky'!B35</f>
        <v>SK Liapor - Witte Karlovy Vary z.s. "D"</v>
      </c>
      <c r="F15" s="61" t="s">
        <v>5</v>
      </c>
      <c r="G15" s="56" t="str">
        <f>'D - výsledky'!E35</f>
        <v>Sportovní klub Nohejbal Žatec "A"</v>
      </c>
      <c r="H15" s="54" t="s">
        <v>187</v>
      </c>
    </row>
    <row r="16" spans="1:8" ht="15.6" customHeight="1">
      <c r="A16" s="52">
        <v>1</v>
      </c>
      <c r="B16" s="52">
        <v>13</v>
      </c>
      <c r="C16" s="52" t="s">
        <v>8</v>
      </c>
      <c r="D16" s="53" t="s">
        <v>27</v>
      </c>
      <c r="E16" s="60" t="str">
        <f>'A - výsledky'!B29</f>
        <v>SK Liapor - Witte Karlovy Vary z.s. "B"</v>
      </c>
      <c r="F16" s="61" t="s">
        <v>5</v>
      </c>
      <c r="G16" s="56" t="str">
        <f>'A - výsledky'!E29</f>
        <v>TJ Avia Čakovice "A"</v>
      </c>
      <c r="H16" s="54" t="s">
        <v>184</v>
      </c>
    </row>
    <row r="17" spans="1:8" ht="15.6" customHeight="1">
      <c r="A17" s="52">
        <v>2</v>
      </c>
      <c r="B17" s="52">
        <v>14</v>
      </c>
      <c r="C17" s="52" t="s">
        <v>6</v>
      </c>
      <c r="D17" s="53" t="s">
        <v>29</v>
      </c>
      <c r="E17" s="60" t="str">
        <f>'B - výsledky'!B37</f>
        <v>TJ Dynamo České Budějovice "B"</v>
      </c>
      <c r="F17" s="61" t="s">
        <v>5</v>
      </c>
      <c r="G17" s="56" t="str">
        <f>'B - výsledky'!E37</f>
        <v>SK Šacung ČNES Benešov 1947 "A"</v>
      </c>
      <c r="H17" s="54" t="s">
        <v>187</v>
      </c>
    </row>
    <row r="18" spans="1:8" ht="15.6" customHeight="1">
      <c r="A18" s="52">
        <v>3</v>
      </c>
      <c r="B18" s="52">
        <v>15</v>
      </c>
      <c r="C18" s="52" t="s">
        <v>9</v>
      </c>
      <c r="D18" s="53" t="s">
        <v>27</v>
      </c>
      <c r="E18" s="60" t="str">
        <f>'C - výsledky'!B29</f>
        <v>TJ SLAVOJ Český Brod "A"</v>
      </c>
      <c r="F18" s="61" t="s">
        <v>5</v>
      </c>
      <c r="G18" s="56" t="str">
        <f>'C - výsledky'!E29</f>
        <v>SK Liapor - Witte Karlovy Vary z.s. "A"</v>
      </c>
      <c r="H18" s="54" t="s">
        <v>184</v>
      </c>
    </row>
    <row r="19" spans="1:8" ht="15.6" customHeight="1">
      <c r="A19" s="52">
        <v>1</v>
      </c>
      <c r="B19" s="52">
        <v>16</v>
      </c>
      <c r="C19" s="52" t="s">
        <v>0</v>
      </c>
      <c r="D19" s="53" t="s">
        <v>29</v>
      </c>
      <c r="E19" s="60" t="str">
        <f>'D - výsledky'!B37</f>
        <v>SK Šacung ČNES Benešov 1947 "B"</v>
      </c>
      <c r="F19" s="61" t="s">
        <v>5</v>
      </c>
      <c r="G19" s="56" t="str">
        <f>'D - výsledky'!E37</f>
        <v>Městský nohejbalový klub Modřice, z.s. "A"</v>
      </c>
      <c r="H19" s="54" t="s">
        <v>187</v>
      </c>
    </row>
    <row r="20" spans="1:8" ht="15.6" customHeight="1">
      <c r="A20" s="52">
        <v>2</v>
      </c>
      <c r="B20" s="52">
        <v>17</v>
      </c>
      <c r="C20" s="52" t="s">
        <v>6</v>
      </c>
      <c r="D20" s="53" t="s">
        <v>40</v>
      </c>
      <c r="E20" s="60" t="str">
        <f>'B - výsledky'!B39</f>
        <v>TJ Avia Čakovice "B"</v>
      </c>
      <c r="F20" s="61" t="s">
        <v>5</v>
      </c>
      <c r="G20" s="56" t="str">
        <f>'B - výsledky'!E39</f>
        <v>TJ Spartak Čelákovice - oddíl nohejbalu "B"</v>
      </c>
      <c r="H20" s="54" t="s">
        <v>187</v>
      </c>
    </row>
    <row r="21" spans="1:8" ht="15.6" customHeight="1">
      <c r="A21" s="52">
        <v>3</v>
      </c>
      <c r="B21" s="52">
        <v>18</v>
      </c>
      <c r="C21" s="52" t="s">
        <v>0</v>
      </c>
      <c r="D21" s="53" t="s">
        <v>40</v>
      </c>
      <c r="E21" s="60" t="str">
        <f>'D - výsledky'!B39</f>
        <v>TJ Dynamo České Budějovice "A"</v>
      </c>
      <c r="F21" s="61" t="s">
        <v>5</v>
      </c>
      <c r="G21" s="56" t="str">
        <f>'D - výsledky'!E39</f>
        <v>Sportovní klub Nohejbal Žatec "A"</v>
      </c>
      <c r="H21" s="54" t="s">
        <v>185</v>
      </c>
    </row>
    <row r="22" spans="1:8" ht="15.6" customHeight="1">
      <c r="A22" s="52">
        <v>1</v>
      </c>
      <c r="B22" s="52">
        <v>19</v>
      </c>
      <c r="C22" s="52" t="s">
        <v>8</v>
      </c>
      <c r="D22" s="53" t="s">
        <v>28</v>
      </c>
      <c r="E22" s="60" t="str">
        <f>'A - výsledky'!B31</f>
        <v>NK CLIMAX Vsetín "A"</v>
      </c>
      <c r="F22" s="61" t="s">
        <v>5</v>
      </c>
      <c r="G22" s="56" t="str">
        <f>'A - výsledky'!E31</f>
        <v>TJ SOKOL Holice</v>
      </c>
      <c r="H22" s="54" t="s">
        <v>186</v>
      </c>
    </row>
    <row r="23" spans="1:8" ht="15.6" customHeight="1">
      <c r="A23" s="52">
        <v>2</v>
      </c>
      <c r="B23" s="52">
        <v>20</v>
      </c>
      <c r="C23" s="52" t="s">
        <v>6</v>
      </c>
      <c r="D23" s="53" t="s">
        <v>81</v>
      </c>
      <c r="E23" s="60" t="str">
        <f>'B - výsledky'!B41</f>
        <v>SK Liapor - Witte Karlovy Vary z.s. "C"</v>
      </c>
      <c r="F23" s="61" t="s">
        <v>5</v>
      </c>
      <c r="G23" s="56" t="str">
        <f>'B - výsledky'!E41</f>
        <v>TJ Dynamo České Budějovice "B"</v>
      </c>
      <c r="H23" s="54" t="s">
        <v>184</v>
      </c>
    </row>
    <row r="24" spans="1:8" ht="14.45" customHeight="1">
      <c r="A24" s="52">
        <v>3</v>
      </c>
      <c r="B24" s="52">
        <v>21</v>
      </c>
      <c r="C24" s="52" t="s">
        <v>9</v>
      </c>
      <c r="D24" s="53" t="s">
        <v>28</v>
      </c>
      <c r="E24" s="60" t="str">
        <f>'C - výsledky'!B31</f>
        <v>TJ Spartak Čelákovice - oddíl nohejbalu "A"</v>
      </c>
      <c r="F24" s="61" t="s">
        <v>5</v>
      </c>
      <c r="G24" s="56" t="str">
        <f>'C - výsledky'!E31</f>
        <v>Sportovní klub Nohejbal Žatec "B"</v>
      </c>
      <c r="H24" s="54" t="s">
        <v>187</v>
      </c>
    </row>
    <row r="25" spans="1:8" ht="14.45" customHeight="1">
      <c r="A25" s="52">
        <v>1</v>
      </c>
      <c r="B25" s="52">
        <v>22</v>
      </c>
      <c r="C25" s="52" t="s">
        <v>0</v>
      </c>
      <c r="D25" s="53" t="s">
        <v>81</v>
      </c>
      <c r="E25" s="60" t="str">
        <f>'D - výsledky'!B41</f>
        <v>SK Liapor - Witte Karlovy Vary z.s. "D"</v>
      </c>
      <c r="F25" s="61" t="s">
        <v>5</v>
      </c>
      <c r="G25" s="56" t="str">
        <f>'D - výsledky'!E41</f>
        <v>SK Šacung ČNES Benešov 1947 "B"</v>
      </c>
      <c r="H25" s="54" t="s">
        <v>186</v>
      </c>
    </row>
    <row r="26" spans="1:8" ht="14.45" customHeight="1">
      <c r="A26" s="52">
        <v>2</v>
      </c>
      <c r="B26" s="52">
        <v>23</v>
      </c>
      <c r="C26" s="52" t="s">
        <v>6</v>
      </c>
      <c r="D26" s="53" t="s">
        <v>82</v>
      </c>
      <c r="E26" s="60" t="str">
        <f>'B - výsledky'!B43</f>
        <v>SK Šacung ČNES Benešov 1947 "A"</v>
      </c>
      <c r="F26" s="61" t="s">
        <v>5</v>
      </c>
      <c r="G26" s="56" t="str">
        <f>'B - výsledky'!E43</f>
        <v>TJ Spartak Čelákovice - oddíl nohejbalu "B"</v>
      </c>
      <c r="H26" s="54" t="s">
        <v>187</v>
      </c>
    </row>
    <row r="27" spans="1:8" ht="14.45" customHeight="1">
      <c r="A27" s="52">
        <v>3</v>
      </c>
      <c r="B27" s="52">
        <v>24</v>
      </c>
      <c r="C27" s="52" t="s">
        <v>0</v>
      </c>
      <c r="D27" s="53" t="s">
        <v>82</v>
      </c>
      <c r="E27" s="60" t="str">
        <f>'D - výsledky'!B43</f>
        <v>Městský nohejbalový klub Modřice, z.s. "A"</v>
      </c>
      <c r="F27" s="61" t="s">
        <v>5</v>
      </c>
      <c r="G27" s="56" t="str">
        <f>'D - výsledky'!E43</f>
        <v>Sportovní klub Nohejbal Žatec "A"</v>
      </c>
      <c r="H27" s="54" t="s">
        <v>186</v>
      </c>
    </row>
    <row r="28" spans="1:8" ht="14.45" customHeight="1">
      <c r="A28" s="52">
        <v>1</v>
      </c>
      <c r="B28" s="52">
        <v>25</v>
      </c>
      <c r="C28" s="52" t="s">
        <v>8</v>
      </c>
      <c r="D28" s="53" t="s">
        <v>29</v>
      </c>
      <c r="E28" s="60" t="str">
        <f>'A - výsledky'!B33</f>
        <v>TJ SOKOL Holice</v>
      </c>
      <c r="F28" s="61" t="s">
        <v>5</v>
      </c>
      <c r="G28" s="56" t="str">
        <f>'A - výsledky'!E33</f>
        <v>SK Liapor - Witte Karlovy Vary z.s. "B"</v>
      </c>
      <c r="H28" s="54" t="s">
        <v>185</v>
      </c>
    </row>
    <row r="29" spans="1:8" ht="14.45" customHeight="1">
      <c r="A29" s="52">
        <v>2</v>
      </c>
      <c r="B29" s="52">
        <v>26</v>
      </c>
      <c r="C29" s="52" t="s">
        <v>6</v>
      </c>
      <c r="D29" s="53" t="s">
        <v>83</v>
      </c>
      <c r="E29" s="60" t="str">
        <f>'B - výsledky'!B45</f>
        <v>TJ Dynamo České Budějovice "B"</v>
      </c>
      <c r="F29" s="61" t="s">
        <v>5</v>
      </c>
      <c r="G29" s="56" t="str">
        <f>'B - výsledky'!E45</f>
        <v>TJ Avia Čakovice "B"</v>
      </c>
      <c r="H29" s="54" t="s">
        <v>184</v>
      </c>
    </row>
    <row r="30" spans="1:8" ht="14.45" customHeight="1">
      <c r="A30" s="52">
        <v>3</v>
      </c>
      <c r="B30" s="52">
        <v>27</v>
      </c>
      <c r="C30" s="52" t="s">
        <v>9</v>
      </c>
      <c r="D30" s="53" t="s">
        <v>29</v>
      </c>
      <c r="E30" s="60" t="str">
        <f>'C - výsledky'!B33</f>
        <v>Sportovní klub Nohejbal Žatec "B"</v>
      </c>
      <c r="F30" s="61" t="s">
        <v>5</v>
      </c>
      <c r="G30" s="56" t="str">
        <f>'C - výsledky'!E33</f>
        <v>TJ SLAVOJ Český Brod "A"</v>
      </c>
      <c r="H30" s="54" t="s">
        <v>184</v>
      </c>
    </row>
    <row r="31" spans="1:8" ht="14.45" customHeight="1">
      <c r="A31" s="52">
        <v>1</v>
      </c>
      <c r="B31" s="52">
        <v>28</v>
      </c>
      <c r="C31" s="52" t="s">
        <v>0</v>
      </c>
      <c r="D31" s="53" t="s">
        <v>83</v>
      </c>
      <c r="E31" s="60" t="str">
        <f>'D - výsledky'!B45</f>
        <v>SK Šacung ČNES Benešov 1947 "B"</v>
      </c>
      <c r="F31" s="61" t="s">
        <v>5</v>
      </c>
      <c r="G31" s="56" t="str">
        <f>'D - výsledky'!E45</f>
        <v>TJ Dynamo České Budějovice "A"</v>
      </c>
      <c r="H31" s="54" t="s">
        <v>184</v>
      </c>
    </row>
    <row r="32" spans="1:8" ht="14.45" customHeight="1">
      <c r="A32" s="52">
        <v>2</v>
      </c>
      <c r="B32" s="52">
        <v>29</v>
      </c>
      <c r="C32" s="52" t="s">
        <v>8</v>
      </c>
      <c r="D32" s="53" t="s">
        <v>40</v>
      </c>
      <c r="E32" s="60" t="str">
        <f>'A - výsledky'!B35</f>
        <v>TJ Avia Čakovice "A"</v>
      </c>
      <c r="F32" s="61" t="s">
        <v>5</v>
      </c>
      <c r="G32" s="56" t="str">
        <f>'A - výsledky'!E35</f>
        <v>NK CLIMAX Vsetín "A"</v>
      </c>
      <c r="H32" s="54" t="s">
        <v>186</v>
      </c>
    </row>
    <row r="33" spans="1:8" ht="14.45" customHeight="1">
      <c r="A33" s="52">
        <v>3</v>
      </c>
      <c r="B33" s="52">
        <v>30</v>
      </c>
      <c r="C33" s="52" t="s">
        <v>6</v>
      </c>
      <c r="D33" s="53" t="s">
        <v>84</v>
      </c>
      <c r="E33" s="60" t="str">
        <f>'B - výsledky'!B47</f>
        <v>SK Liapor - Witte Karlovy Vary z.s. "C"</v>
      </c>
      <c r="F33" s="61" t="s">
        <v>5</v>
      </c>
      <c r="G33" s="56" t="str">
        <f>'B - výsledky'!E47</f>
        <v>SK Šacung ČNES Benešov 1947 "A"</v>
      </c>
      <c r="H33" s="54" t="s">
        <v>187</v>
      </c>
    </row>
    <row r="34" spans="1:8" ht="14.45" customHeight="1">
      <c r="A34" s="52">
        <v>1</v>
      </c>
      <c r="B34" s="52">
        <v>31</v>
      </c>
      <c r="C34" s="52" t="s">
        <v>9</v>
      </c>
      <c r="D34" s="53" t="s">
        <v>40</v>
      </c>
      <c r="E34" s="60" t="str">
        <f>'C - výsledky'!B35</f>
        <v>SK Liapor - Witte Karlovy Vary z.s. "A"</v>
      </c>
      <c r="F34" s="61" t="s">
        <v>5</v>
      </c>
      <c r="G34" s="56" t="str">
        <f>'C - výsledky'!E35</f>
        <v>TJ Spartak Čelákovice - oddíl nohejbalu "A"</v>
      </c>
      <c r="H34" s="54" t="s">
        <v>186</v>
      </c>
    </row>
    <row r="35" spans="1:8" ht="14.45" customHeight="1">
      <c r="A35" s="52">
        <v>2</v>
      </c>
      <c r="B35" s="52">
        <v>32</v>
      </c>
      <c r="C35" s="52" t="str">
        <f>C$7</f>
        <v>D</v>
      </c>
      <c r="D35" s="53" t="s">
        <v>84</v>
      </c>
      <c r="E35" s="60" t="str">
        <f>'D - výsledky'!B47</f>
        <v>SK Liapor - Witte Karlovy Vary z.s. "D"</v>
      </c>
      <c r="F35" s="61" t="s">
        <v>5</v>
      </c>
      <c r="G35" s="56" t="str">
        <f>'D - výsledky'!E47</f>
        <v>Městský nohejbalový klub Modřice, z.s. "A"</v>
      </c>
      <c r="H35" s="54" t="s">
        <v>187</v>
      </c>
    </row>
    <row r="36" spans="1:8" ht="14.45" customHeight="1">
      <c r="H36" s="205"/>
    </row>
    <row r="37" spans="1:8" ht="22.9" customHeight="1">
      <c r="A37" s="55" t="s">
        <v>183</v>
      </c>
      <c r="B37" s="496" t="s">
        <v>36</v>
      </c>
      <c r="C37" s="496"/>
      <c r="D37" s="496"/>
      <c r="E37" s="496"/>
      <c r="F37" s="496"/>
      <c r="G37" s="496"/>
      <c r="H37" s="206"/>
    </row>
    <row r="38" spans="1:8" ht="14.45" customHeight="1">
      <c r="A38" s="52">
        <v>1</v>
      </c>
      <c r="B38" s="52">
        <v>33</v>
      </c>
      <c r="C38" s="494" t="s">
        <v>15</v>
      </c>
      <c r="D38" s="495"/>
      <c r="E38" s="76" t="str">
        <f>KO!B4</f>
        <v>TJ Avia Čakovice "A"</v>
      </c>
      <c r="F38" s="61" t="s">
        <v>5</v>
      </c>
      <c r="G38" s="77" t="str">
        <f>KO!B8</f>
        <v>Sportovní klub Nohejbal Žatec "A"</v>
      </c>
      <c r="H38" s="54" t="s">
        <v>186</v>
      </c>
    </row>
    <row r="39" spans="1:8" ht="14.45" customHeight="1">
      <c r="A39" s="52">
        <v>2</v>
      </c>
      <c r="B39" s="52">
        <v>34</v>
      </c>
      <c r="C39" s="494" t="s">
        <v>16</v>
      </c>
      <c r="D39" s="495"/>
      <c r="E39" s="76" t="str">
        <f>KO!B12</f>
        <v>TJ Spartak Čelákovice - oddíl nohejbalu "B"</v>
      </c>
      <c r="F39" s="61" t="s">
        <v>5</v>
      </c>
      <c r="G39" s="77" t="str">
        <f>KO!B16</f>
        <v>TJ SLAVOJ Český Brod "A"</v>
      </c>
      <c r="H39" s="54" t="s">
        <v>184</v>
      </c>
    </row>
    <row r="40" spans="1:8" ht="14.45" customHeight="1">
      <c r="A40" s="52">
        <v>1</v>
      </c>
      <c r="B40" s="52">
        <v>35</v>
      </c>
      <c r="C40" s="494" t="s">
        <v>17</v>
      </c>
      <c r="D40" s="495"/>
      <c r="E40" s="76" t="str">
        <f>KO!B20</f>
        <v>SK Liapor - Witte Karlovy Vary z.s. "A"</v>
      </c>
      <c r="F40" s="61" t="s">
        <v>5</v>
      </c>
      <c r="G40" s="77" t="str">
        <f>KO!B24</f>
        <v>TJ Avia Čakovice "B"</v>
      </c>
      <c r="H40" s="54" t="s">
        <v>186</v>
      </c>
    </row>
    <row r="41" spans="1:8" ht="14.45" customHeight="1">
      <c r="A41" s="52">
        <v>2</v>
      </c>
      <c r="B41" s="52">
        <v>36</v>
      </c>
      <c r="C41" s="494" t="s">
        <v>18</v>
      </c>
      <c r="D41" s="495"/>
      <c r="E41" s="76" t="str">
        <f>KO!B28</f>
        <v>Městský nohejbalový klub Modřice, z.s. "A"</v>
      </c>
      <c r="F41" s="61" t="s">
        <v>5</v>
      </c>
      <c r="G41" s="77" t="str">
        <f>KO!B32</f>
        <v>NK CLIMAX Vsetín "A"</v>
      </c>
      <c r="H41" s="54" t="s">
        <v>184</v>
      </c>
    </row>
    <row r="42" spans="1:8" ht="14.45" customHeight="1">
      <c r="A42" s="52">
        <v>1</v>
      </c>
      <c r="B42" s="52">
        <v>37</v>
      </c>
      <c r="C42" s="494" t="s">
        <v>19</v>
      </c>
      <c r="D42" s="495"/>
      <c r="E42" s="76" t="str">
        <f>KO!C6</f>
        <v>TJ Avia Čakovice "A"</v>
      </c>
      <c r="F42" s="61" t="s">
        <v>5</v>
      </c>
      <c r="G42" s="77" t="str">
        <f>KO!C14</f>
        <v>TJ SLAVOJ Český Brod "A"</v>
      </c>
      <c r="H42" s="54" t="s">
        <v>186</v>
      </c>
    </row>
    <row r="43" spans="1:8" ht="14.45" customHeight="1">
      <c r="A43" s="52">
        <v>1</v>
      </c>
      <c r="B43" s="52">
        <v>38</v>
      </c>
      <c r="C43" s="494" t="s">
        <v>20</v>
      </c>
      <c r="D43" s="495"/>
      <c r="E43" s="76" t="str">
        <f>KO!C22</f>
        <v>SK Liapor - Witte Karlovy Vary z.s. "A"</v>
      </c>
      <c r="F43" s="61" t="s">
        <v>5</v>
      </c>
      <c r="G43" s="77" t="str">
        <f>KO!C30</f>
        <v>NK CLIMAX Vsetín "A"</v>
      </c>
      <c r="H43" s="54" t="s">
        <v>187</v>
      </c>
    </row>
    <row r="44" spans="1:8" ht="14.45" customHeight="1">
      <c r="A44" s="52">
        <v>1</v>
      </c>
      <c r="B44" s="52">
        <v>39</v>
      </c>
      <c r="C44" s="494" t="s">
        <v>85</v>
      </c>
      <c r="D44" s="495"/>
      <c r="E44" s="76" t="str">
        <f>KO!D31</f>
        <v>TJ SLAVOJ Český Brod "A"</v>
      </c>
      <c r="F44" s="61" t="s">
        <v>5</v>
      </c>
      <c r="G44" s="77" t="str">
        <f>KO!D35</f>
        <v>SK Liapor - Witte Karlovy Vary z.s. "A"</v>
      </c>
      <c r="H44" s="54" t="s">
        <v>187</v>
      </c>
    </row>
    <row r="45" spans="1:8" ht="14.45" customHeight="1">
      <c r="A45" s="52">
        <v>1</v>
      </c>
      <c r="B45" s="52">
        <v>40</v>
      </c>
      <c r="C45" s="494" t="s">
        <v>34</v>
      </c>
      <c r="D45" s="495"/>
      <c r="E45" s="76" t="str">
        <f>KO!D10</f>
        <v>TJ Avia Čakovice "A"</v>
      </c>
      <c r="F45" s="61" t="s">
        <v>5</v>
      </c>
      <c r="G45" s="77" t="str">
        <f>KO!D26</f>
        <v>NK CLIMAX Vsetín "A"</v>
      </c>
      <c r="H45" s="54" t="s">
        <v>187</v>
      </c>
    </row>
    <row r="46" spans="1:8" ht="16.149999999999999" customHeight="1">
      <c r="B46" s="41"/>
      <c r="C46" s="41"/>
      <c r="D46" s="41"/>
      <c r="E46" s="41"/>
      <c r="F46" s="41"/>
      <c r="G46" s="41"/>
      <c r="H46" s="41"/>
    </row>
    <row r="47" spans="1:8" ht="16.149999999999999" customHeight="1">
      <c r="B47" s="41"/>
      <c r="C47" s="41"/>
      <c r="D47" s="41"/>
      <c r="E47" s="41"/>
      <c r="F47" s="41"/>
      <c r="G47" s="41"/>
      <c r="H47" s="41"/>
    </row>
    <row r="48" spans="1:8" ht="16.149999999999999" customHeight="1">
      <c r="B48" s="41"/>
      <c r="C48" s="41"/>
      <c r="D48" s="41"/>
      <c r="E48" s="41"/>
      <c r="F48" s="41"/>
      <c r="G48" s="41"/>
      <c r="H48" s="41"/>
    </row>
    <row r="49" spans="2:8" ht="16.149999999999999" customHeight="1">
      <c r="B49" s="41"/>
      <c r="C49" s="41"/>
      <c r="D49" s="41"/>
      <c r="E49" s="41"/>
      <c r="F49" s="41"/>
      <c r="G49" s="41"/>
      <c r="H49" s="41"/>
    </row>
    <row r="50" spans="2:8" ht="16.149999999999999" customHeight="1">
      <c r="B50" s="41"/>
      <c r="C50" s="41"/>
      <c r="D50" s="41"/>
      <c r="E50" s="41"/>
      <c r="F50" s="41"/>
      <c r="G50" s="41"/>
      <c r="H50" s="41"/>
    </row>
    <row r="51" spans="2:8" ht="16.149999999999999" customHeight="1">
      <c r="B51" s="41"/>
      <c r="C51" s="41"/>
      <c r="D51" s="41"/>
      <c r="E51" s="41"/>
      <c r="F51" s="41"/>
      <c r="G51" s="41"/>
      <c r="H51" s="41"/>
    </row>
    <row r="52" spans="2:8" ht="16.149999999999999" customHeight="1">
      <c r="B52" s="41"/>
      <c r="C52" s="41"/>
      <c r="D52" s="41"/>
      <c r="E52" s="41"/>
      <c r="F52" s="41"/>
      <c r="G52" s="41"/>
      <c r="H52" s="41"/>
    </row>
    <row r="53" spans="2:8" ht="16.149999999999999" customHeight="1">
      <c r="B53" s="41"/>
      <c r="C53" s="41"/>
      <c r="D53" s="41"/>
      <c r="E53" s="41"/>
      <c r="F53" s="41"/>
      <c r="G53" s="41"/>
      <c r="H53" s="41"/>
    </row>
  </sheetData>
  <mergeCells count="9">
    <mergeCell ref="C45:D45"/>
    <mergeCell ref="C43:D43"/>
    <mergeCell ref="C39:D39"/>
    <mergeCell ref="C38:D38"/>
    <mergeCell ref="B37:G37"/>
    <mergeCell ref="C40:D40"/>
    <mergeCell ref="C41:D41"/>
    <mergeCell ref="C42:D42"/>
    <mergeCell ref="C44:D44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opLeftCell="A5" workbookViewId="0">
      <selection activeCell="D35" sqref="D35"/>
    </sheetView>
  </sheetViews>
  <sheetFormatPr defaultRowHeight="12.75"/>
  <cols>
    <col min="1" max="1" width="5.5703125" style="8" customWidth="1"/>
    <col min="2" max="2" width="33.140625" style="8" customWidth="1"/>
    <col min="3" max="3" width="32.42578125" style="8" customWidth="1"/>
    <col min="4" max="4" width="28" style="8" customWidth="1"/>
    <col min="5" max="5" width="24" style="8" customWidth="1"/>
    <col min="6" max="256" width="9.140625" style="8"/>
    <col min="257" max="257" width="28.42578125" style="8" customWidth="1"/>
    <col min="258" max="258" width="33.140625" style="8" customWidth="1"/>
    <col min="259" max="259" width="32.42578125" style="8" customWidth="1"/>
    <col min="260" max="260" width="28" style="8" customWidth="1"/>
    <col min="261" max="512" width="9.140625" style="8"/>
    <col min="513" max="513" width="28.42578125" style="8" customWidth="1"/>
    <col min="514" max="514" width="33.140625" style="8" customWidth="1"/>
    <col min="515" max="515" width="32.42578125" style="8" customWidth="1"/>
    <col min="516" max="516" width="28" style="8" customWidth="1"/>
    <col min="517" max="768" width="9.140625" style="8"/>
    <col min="769" max="769" width="28.42578125" style="8" customWidth="1"/>
    <col min="770" max="770" width="33.140625" style="8" customWidth="1"/>
    <col min="771" max="771" width="32.42578125" style="8" customWidth="1"/>
    <col min="772" max="772" width="28" style="8" customWidth="1"/>
    <col min="773" max="1024" width="9.140625" style="8"/>
    <col min="1025" max="1025" width="28.42578125" style="8" customWidth="1"/>
    <col min="1026" max="1026" width="33.140625" style="8" customWidth="1"/>
    <col min="1027" max="1027" width="32.42578125" style="8" customWidth="1"/>
    <col min="1028" max="1028" width="28" style="8" customWidth="1"/>
    <col min="1029" max="1280" width="9.140625" style="8"/>
    <col min="1281" max="1281" width="28.42578125" style="8" customWidth="1"/>
    <col min="1282" max="1282" width="33.140625" style="8" customWidth="1"/>
    <col min="1283" max="1283" width="32.42578125" style="8" customWidth="1"/>
    <col min="1284" max="1284" width="28" style="8" customWidth="1"/>
    <col min="1285" max="1536" width="9.140625" style="8"/>
    <col min="1537" max="1537" width="28.42578125" style="8" customWidth="1"/>
    <col min="1538" max="1538" width="33.140625" style="8" customWidth="1"/>
    <col min="1539" max="1539" width="32.42578125" style="8" customWidth="1"/>
    <col min="1540" max="1540" width="28" style="8" customWidth="1"/>
    <col min="1541" max="1792" width="9.140625" style="8"/>
    <col min="1793" max="1793" width="28.42578125" style="8" customWidth="1"/>
    <col min="1794" max="1794" width="33.140625" style="8" customWidth="1"/>
    <col min="1795" max="1795" width="32.42578125" style="8" customWidth="1"/>
    <col min="1796" max="1796" width="28" style="8" customWidth="1"/>
    <col min="1797" max="2048" width="9.140625" style="8"/>
    <col min="2049" max="2049" width="28.42578125" style="8" customWidth="1"/>
    <col min="2050" max="2050" width="33.140625" style="8" customWidth="1"/>
    <col min="2051" max="2051" width="32.42578125" style="8" customWidth="1"/>
    <col min="2052" max="2052" width="28" style="8" customWidth="1"/>
    <col min="2053" max="2304" width="9.140625" style="8"/>
    <col min="2305" max="2305" width="28.42578125" style="8" customWidth="1"/>
    <col min="2306" max="2306" width="33.140625" style="8" customWidth="1"/>
    <col min="2307" max="2307" width="32.42578125" style="8" customWidth="1"/>
    <col min="2308" max="2308" width="28" style="8" customWidth="1"/>
    <col min="2309" max="2560" width="9.140625" style="8"/>
    <col min="2561" max="2561" width="28.42578125" style="8" customWidth="1"/>
    <col min="2562" max="2562" width="33.140625" style="8" customWidth="1"/>
    <col min="2563" max="2563" width="32.42578125" style="8" customWidth="1"/>
    <col min="2564" max="2564" width="28" style="8" customWidth="1"/>
    <col min="2565" max="2816" width="9.140625" style="8"/>
    <col min="2817" max="2817" width="28.42578125" style="8" customWidth="1"/>
    <col min="2818" max="2818" width="33.140625" style="8" customWidth="1"/>
    <col min="2819" max="2819" width="32.42578125" style="8" customWidth="1"/>
    <col min="2820" max="2820" width="28" style="8" customWidth="1"/>
    <col min="2821" max="3072" width="9.140625" style="8"/>
    <col min="3073" max="3073" width="28.42578125" style="8" customWidth="1"/>
    <col min="3074" max="3074" width="33.140625" style="8" customWidth="1"/>
    <col min="3075" max="3075" width="32.42578125" style="8" customWidth="1"/>
    <col min="3076" max="3076" width="28" style="8" customWidth="1"/>
    <col min="3077" max="3328" width="9.140625" style="8"/>
    <col min="3329" max="3329" width="28.42578125" style="8" customWidth="1"/>
    <col min="3330" max="3330" width="33.140625" style="8" customWidth="1"/>
    <col min="3331" max="3331" width="32.42578125" style="8" customWidth="1"/>
    <col min="3332" max="3332" width="28" style="8" customWidth="1"/>
    <col min="3333" max="3584" width="9.140625" style="8"/>
    <col min="3585" max="3585" width="28.42578125" style="8" customWidth="1"/>
    <col min="3586" max="3586" width="33.140625" style="8" customWidth="1"/>
    <col min="3587" max="3587" width="32.42578125" style="8" customWidth="1"/>
    <col min="3588" max="3588" width="28" style="8" customWidth="1"/>
    <col min="3589" max="3840" width="9.140625" style="8"/>
    <col min="3841" max="3841" width="28.42578125" style="8" customWidth="1"/>
    <col min="3842" max="3842" width="33.140625" style="8" customWidth="1"/>
    <col min="3843" max="3843" width="32.42578125" style="8" customWidth="1"/>
    <col min="3844" max="3844" width="28" style="8" customWidth="1"/>
    <col min="3845" max="4096" width="9.140625" style="8"/>
    <col min="4097" max="4097" width="28.42578125" style="8" customWidth="1"/>
    <col min="4098" max="4098" width="33.140625" style="8" customWidth="1"/>
    <col min="4099" max="4099" width="32.42578125" style="8" customWidth="1"/>
    <col min="4100" max="4100" width="28" style="8" customWidth="1"/>
    <col min="4101" max="4352" width="9.140625" style="8"/>
    <col min="4353" max="4353" width="28.42578125" style="8" customWidth="1"/>
    <col min="4354" max="4354" width="33.140625" style="8" customWidth="1"/>
    <col min="4355" max="4355" width="32.42578125" style="8" customWidth="1"/>
    <col min="4356" max="4356" width="28" style="8" customWidth="1"/>
    <col min="4357" max="4608" width="9.140625" style="8"/>
    <col min="4609" max="4609" width="28.42578125" style="8" customWidth="1"/>
    <col min="4610" max="4610" width="33.140625" style="8" customWidth="1"/>
    <col min="4611" max="4611" width="32.42578125" style="8" customWidth="1"/>
    <col min="4612" max="4612" width="28" style="8" customWidth="1"/>
    <col min="4613" max="4864" width="9.140625" style="8"/>
    <col min="4865" max="4865" width="28.42578125" style="8" customWidth="1"/>
    <col min="4866" max="4866" width="33.140625" style="8" customWidth="1"/>
    <col min="4867" max="4867" width="32.42578125" style="8" customWidth="1"/>
    <col min="4868" max="4868" width="28" style="8" customWidth="1"/>
    <col min="4869" max="5120" width="9.140625" style="8"/>
    <col min="5121" max="5121" width="28.42578125" style="8" customWidth="1"/>
    <col min="5122" max="5122" width="33.140625" style="8" customWidth="1"/>
    <col min="5123" max="5123" width="32.42578125" style="8" customWidth="1"/>
    <col min="5124" max="5124" width="28" style="8" customWidth="1"/>
    <col min="5125" max="5376" width="9.140625" style="8"/>
    <col min="5377" max="5377" width="28.42578125" style="8" customWidth="1"/>
    <col min="5378" max="5378" width="33.140625" style="8" customWidth="1"/>
    <col min="5379" max="5379" width="32.42578125" style="8" customWidth="1"/>
    <col min="5380" max="5380" width="28" style="8" customWidth="1"/>
    <col min="5381" max="5632" width="9.140625" style="8"/>
    <col min="5633" max="5633" width="28.42578125" style="8" customWidth="1"/>
    <col min="5634" max="5634" width="33.140625" style="8" customWidth="1"/>
    <col min="5635" max="5635" width="32.42578125" style="8" customWidth="1"/>
    <col min="5636" max="5636" width="28" style="8" customWidth="1"/>
    <col min="5637" max="5888" width="9.140625" style="8"/>
    <col min="5889" max="5889" width="28.42578125" style="8" customWidth="1"/>
    <col min="5890" max="5890" width="33.140625" style="8" customWidth="1"/>
    <col min="5891" max="5891" width="32.42578125" style="8" customWidth="1"/>
    <col min="5892" max="5892" width="28" style="8" customWidth="1"/>
    <col min="5893" max="6144" width="9.140625" style="8"/>
    <col min="6145" max="6145" width="28.42578125" style="8" customWidth="1"/>
    <col min="6146" max="6146" width="33.140625" style="8" customWidth="1"/>
    <col min="6147" max="6147" width="32.42578125" style="8" customWidth="1"/>
    <col min="6148" max="6148" width="28" style="8" customWidth="1"/>
    <col min="6149" max="6400" width="9.140625" style="8"/>
    <col min="6401" max="6401" width="28.42578125" style="8" customWidth="1"/>
    <col min="6402" max="6402" width="33.140625" style="8" customWidth="1"/>
    <col min="6403" max="6403" width="32.42578125" style="8" customWidth="1"/>
    <col min="6404" max="6404" width="28" style="8" customWidth="1"/>
    <col min="6405" max="6656" width="9.140625" style="8"/>
    <col min="6657" max="6657" width="28.42578125" style="8" customWidth="1"/>
    <col min="6658" max="6658" width="33.140625" style="8" customWidth="1"/>
    <col min="6659" max="6659" width="32.42578125" style="8" customWidth="1"/>
    <col min="6660" max="6660" width="28" style="8" customWidth="1"/>
    <col min="6661" max="6912" width="9.140625" style="8"/>
    <col min="6913" max="6913" width="28.42578125" style="8" customWidth="1"/>
    <col min="6914" max="6914" width="33.140625" style="8" customWidth="1"/>
    <col min="6915" max="6915" width="32.42578125" style="8" customWidth="1"/>
    <col min="6916" max="6916" width="28" style="8" customWidth="1"/>
    <col min="6917" max="7168" width="9.140625" style="8"/>
    <col min="7169" max="7169" width="28.42578125" style="8" customWidth="1"/>
    <col min="7170" max="7170" width="33.140625" style="8" customWidth="1"/>
    <col min="7171" max="7171" width="32.42578125" style="8" customWidth="1"/>
    <col min="7172" max="7172" width="28" style="8" customWidth="1"/>
    <col min="7173" max="7424" width="9.140625" style="8"/>
    <col min="7425" max="7425" width="28.42578125" style="8" customWidth="1"/>
    <col min="7426" max="7426" width="33.140625" style="8" customWidth="1"/>
    <col min="7427" max="7427" width="32.42578125" style="8" customWidth="1"/>
    <col min="7428" max="7428" width="28" style="8" customWidth="1"/>
    <col min="7429" max="7680" width="9.140625" style="8"/>
    <col min="7681" max="7681" width="28.42578125" style="8" customWidth="1"/>
    <col min="7682" max="7682" width="33.140625" style="8" customWidth="1"/>
    <col min="7683" max="7683" width="32.42578125" style="8" customWidth="1"/>
    <col min="7684" max="7684" width="28" style="8" customWidth="1"/>
    <col min="7685" max="7936" width="9.140625" style="8"/>
    <col min="7937" max="7937" width="28.42578125" style="8" customWidth="1"/>
    <col min="7938" max="7938" width="33.140625" style="8" customWidth="1"/>
    <col min="7939" max="7939" width="32.42578125" style="8" customWidth="1"/>
    <col min="7940" max="7940" width="28" style="8" customWidth="1"/>
    <col min="7941" max="8192" width="9.140625" style="8"/>
    <col min="8193" max="8193" width="28.42578125" style="8" customWidth="1"/>
    <col min="8194" max="8194" width="33.140625" style="8" customWidth="1"/>
    <col min="8195" max="8195" width="32.42578125" style="8" customWidth="1"/>
    <col min="8196" max="8196" width="28" style="8" customWidth="1"/>
    <col min="8197" max="8448" width="9.140625" style="8"/>
    <col min="8449" max="8449" width="28.42578125" style="8" customWidth="1"/>
    <col min="8450" max="8450" width="33.140625" style="8" customWidth="1"/>
    <col min="8451" max="8451" width="32.42578125" style="8" customWidth="1"/>
    <col min="8452" max="8452" width="28" style="8" customWidth="1"/>
    <col min="8453" max="8704" width="9.140625" style="8"/>
    <col min="8705" max="8705" width="28.42578125" style="8" customWidth="1"/>
    <col min="8706" max="8706" width="33.140625" style="8" customWidth="1"/>
    <col min="8707" max="8707" width="32.42578125" style="8" customWidth="1"/>
    <col min="8708" max="8708" width="28" style="8" customWidth="1"/>
    <col min="8709" max="8960" width="9.140625" style="8"/>
    <col min="8961" max="8961" width="28.42578125" style="8" customWidth="1"/>
    <col min="8962" max="8962" width="33.140625" style="8" customWidth="1"/>
    <col min="8963" max="8963" width="32.42578125" style="8" customWidth="1"/>
    <col min="8964" max="8964" width="28" style="8" customWidth="1"/>
    <col min="8965" max="9216" width="9.140625" style="8"/>
    <col min="9217" max="9217" width="28.42578125" style="8" customWidth="1"/>
    <col min="9218" max="9218" width="33.140625" style="8" customWidth="1"/>
    <col min="9219" max="9219" width="32.42578125" style="8" customWidth="1"/>
    <col min="9220" max="9220" width="28" style="8" customWidth="1"/>
    <col min="9221" max="9472" width="9.140625" style="8"/>
    <col min="9473" max="9473" width="28.42578125" style="8" customWidth="1"/>
    <col min="9474" max="9474" width="33.140625" style="8" customWidth="1"/>
    <col min="9475" max="9475" width="32.42578125" style="8" customWidth="1"/>
    <col min="9476" max="9476" width="28" style="8" customWidth="1"/>
    <col min="9477" max="9728" width="9.140625" style="8"/>
    <col min="9729" max="9729" width="28.42578125" style="8" customWidth="1"/>
    <col min="9730" max="9730" width="33.140625" style="8" customWidth="1"/>
    <col min="9731" max="9731" width="32.42578125" style="8" customWidth="1"/>
    <col min="9732" max="9732" width="28" style="8" customWidth="1"/>
    <col min="9733" max="9984" width="9.140625" style="8"/>
    <col min="9985" max="9985" width="28.42578125" style="8" customWidth="1"/>
    <col min="9986" max="9986" width="33.140625" style="8" customWidth="1"/>
    <col min="9987" max="9987" width="32.42578125" style="8" customWidth="1"/>
    <col min="9988" max="9988" width="28" style="8" customWidth="1"/>
    <col min="9989" max="10240" width="9.140625" style="8"/>
    <col min="10241" max="10241" width="28.42578125" style="8" customWidth="1"/>
    <col min="10242" max="10242" width="33.140625" style="8" customWidth="1"/>
    <col min="10243" max="10243" width="32.42578125" style="8" customWidth="1"/>
    <col min="10244" max="10244" width="28" style="8" customWidth="1"/>
    <col min="10245" max="10496" width="9.140625" style="8"/>
    <col min="10497" max="10497" width="28.42578125" style="8" customWidth="1"/>
    <col min="10498" max="10498" width="33.140625" style="8" customWidth="1"/>
    <col min="10499" max="10499" width="32.42578125" style="8" customWidth="1"/>
    <col min="10500" max="10500" width="28" style="8" customWidth="1"/>
    <col min="10501" max="10752" width="9.140625" style="8"/>
    <col min="10753" max="10753" width="28.42578125" style="8" customWidth="1"/>
    <col min="10754" max="10754" width="33.140625" style="8" customWidth="1"/>
    <col min="10755" max="10755" width="32.42578125" style="8" customWidth="1"/>
    <col min="10756" max="10756" width="28" style="8" customWidth="1"/>
    <col min="10757" max="11008" width="9.140625" style="8"/>
    <col min="11009" max="11009" width="28.42578125" style="8" customWidth="1"/>
    <col min="11010" max="11010" width="33.140625" style="8" customWidth="1"/>
    <col min="11011" max="11011" width="32.42578125" style="8" customWidth="1"/>
    <col min="11012" max="11012" width="28" style="8" customWidth="1"/>
    <col min="11013" max="11264" width="9.140625" style="8"/>
    <col min="11265" max="11265" width="28.42578125" style="8" customWidth="1"/>
    <col min="11266" max="11266" width="33.140625" style="8" customWidth="1"/>
    <col min="11267" max="11267" width="32.42578125" style="8" customWidth="1"/>
    <col min="11268" max="11268" width="28" style="8" customWidth="1"/>
    <col min="11269" max="11520" width="9.140625" style="8"/>
    <col min="11521" max="11521" width="28.42578125" style="8" customWidth="1"/>
    <col min="11522" max="11522" width="33.140625" style="8" customWidth="1"/>
    <col min="11523" max="11523" width="32.42578125" style="8" customWidth="1"/>
    <col min="11524" max="11524" width="28" style="8" customWidth="1"/>
    <col min="11525" max="11776" width="9.140625" style="8"/>
    <col min="11777" max="11777" width="28.42578125" style="8" customWidth="1"/>
    <col min="11778" max="11778" width="33.140625" style="8" customWidth="1"/>
    <col min="11779" max="11779" width="32.42578125" style="8" customWidth="1"/>
    <col min="11780" max="11780" width="28" style="8" customWidth="1"/>
    <col min="11781" max="12032" width="9.140625" style="8"/>
    <col min="12033" max="12033" width="28.42578125" style="8" customWidth="1"/>
    <col min="12034" max="12034" width="33.140625" style="8" customWidth="1"/>
    <col min="12035" max="12035" width="32.42578125" style="8" customWidth="1"/>
    <col min="12036" max="12036" width="28" style="8" customWidth="1"/>
    <col min="12037" max="12288" width="9.140625" style="8"/>
    <col min="12289" max="12289" width="28.42578125" style="8" customWidth="1"/>
    <col min="12290" max="12290" width="33.140625" style="8" customWidth="1"/>
    <col min="12291" max="12291" width="32.42578125" style="8" customWidth="1"/>
    <col min="12292" max="12292" width="28" style="8" customWidth="1"/>
    <col min="12293" max="12544" width="9.140625" style="8"/>
    <col min="12545" max="12545" width="28.42578125" style="8" customWidth="1"/>
    <col min="12546" max="12546" width="33.140625" style="8" customWidth="1"/>
    <col min="12547" max="12547" width="32.42578125" style="8" customWidth="1"/>
    <col min="12548" max="12548" width="28" style="8" customWidth="1"/>
    <col min="12549" max="12800" width="9.140625" style="8"/>
    <col min="12801" max="12801" width="28.42578125" style="8" customWidth="1"/>
    <col min="12802" max="12802" width="33.140625" style="8" customWidth="1"/>
    <col min="12803" max="12803" width="32.42578125" style="8" customWidth="1"/>
    <col min="12804" max="12804" width="28" style="8" customWidth="1"/>
    <col min="12805" max="13056" width="9.140625" style="8"/>
    <col min="13057" max="13057" width="28.42578125" style="8" customWidth="1"/>
    <col min="13058" max="13058" width="33.140625" style="8" customWidth="1"/>
    <col min="13059" max="13059" width="32.42578125" style="8" customWidth="1"/>
    <col min="13060" max="13060" width="28" style="8" customWidth="1"/>
    <col min="13061" max="13312" width="9.140625" style="8"/>
    <col min="13313" max="13313" width="28.42578125" style="8" customWidth="1"/>
    <col min="13314" max="13314" width="33.140625" style="8" customWidth="1"/>
    <col min="13315" max="13315" width="32.42578125" style="8" customWidth="1"/>
    <col min="13316" max="13316" width="28" style="8" customWidth="1"/>
    <col min="13317" max="13568" width="9.140625" style="8"/>
    <col min="13569" max="13569" width="28.42578125" style="8" customWidth="1"/>
    <col min="13570" max="13570" width="33.140625" style="8" customWidth="1"/>
    <col min="13571" max="13571" width="32.42578125" style="8" customWidth="1"/>
    <col min="13572" max="13572" width="28" style="8" customWidth="1"/>
    <col min="13573" max="13824" width="9.140625" style="8"/>
    <col min="13825" max="13825" width="28.42578125" style="8" customWidth="1"/>
    <col min="13826" max="13826" width="33.140625" style="8" customWidth="1"/>
    <col min="13827" max="13827" width="32.42578125" style="8" customWidth="1"/>
    <col min="13828" max="13828" width="28" style="8" customWidth="1"/>
    <col min="13829" max="14080" width="9.140625" style="8"/>
    <col min="14081" max="14081" width="28.42578125" style="8" customWidth="1"/>
    <col min="14082" max="14082" width="33.140625" style="8" customWidth="1"/>
    <col min="14083" max="14083" width="32.42578125" style="8" customWidth="1"/>
    <col min="14084" max="14084" width="28" style="8" customWidth="1"/>
    <col min="14085" max="14336" width="9.140625" style="8"/>
    <col min="14337" max="14337" width="28.42578125" style="8" customWidth="1"/>
    <col min="14338" max="14338" width="33.140625" style="8" customWidth="1"/>
    <col min="14339" max="14339" width="32.42578125" style="8" customWidth="1"/>
    <col min="14340" max="14340" width="28" style="8" customWidth="1"/>
    <col min="14341" max="14592" width="9.140625" style="8"/>
    <col min="14593" max="14593" width="28.42578125" style="8" customWidth="1"/>
    <col min="14594" max="14594" width="33.140625" style="8" customWidth="1"/>
    <col min="14595" max="14595" width="32.42578125" style="8" customWidth="1"/>
    <col min="14596" max="14596" width="28" style="8" customWidth="1"/>
    <col min="14597" max="14848" width="9.140625" style="8"/>
    <col min="14849" max="14849" width="28.42578125" style="8" customWidth="1"/>
    <col min="14850" max="14850" width="33.140625" style="8" customWidth="1"/>
    <col min="14851" max="14851" width="32.42578125" style="8" customWidth="1"/>
    <col min="14852" max="14852" width="28" style="8" customWidth="1"/>
    <col min="14853" max="15104" width="9.140625" style="8"/>
    <col min="15105" max="15105" width="28.42578125" style="8" customWidth="1"/>
    <col min="15106" max="15106" width="33.140625" style="8" customWidth="1"/>
    <col min="15107" max="15107" width="32.42578125" style="8" customWidth="1"/>
    <col min="15108" max="15108" width="28" style="8" customWidth="1"/>
    <col min="15109" max="15360" width="9.140625" style="8"/>
    <col min="15361" max="15361" width="28.42578125" style="8" customWidth="1"/>
    <col min="15362" max="15362" width="33.140625" style="8" customWidth="1"/>
    <col min="15363" max="15363" width="32.42578125" style="8" customWidth="1"/>
    <col min="15364" max="15364" width="28" style="8" customWidth="1"/>
    <col min="15365" max="15616" width="9.140625" style="8"/>
    <col min="15617" max="15617" width="28.42578125" style="8" customWidth="1"/>
    <col min="15618" max="15618" width="33.140625" style="8" customWidth="1"/>
    <col min="15619" max="15619" width="32.42578125" style="8" customWidth="1"/>
    <col min="15620" max="15620" width="28" style="8" customWidth="1"/>
    <col min="15621" max="15872" width="9.140625" style="8"/>
    <col min="15873" max="15873" width="28.42578125" style="8" customWidth="1"/>
    <col min="15874" max="15874" width="33.140625" style="8" customWidth="1"/>
    <col min="15875" max="15875" width="32.42578125" style="8" customWidth="1"/>
    <col min="15876" max="15876" width="28" style="8" customWidth="1"/>
    <col min="15877" max="16128" width="9.140625" style="8"/>
    <col min="16129" max="16129" width="28.42578125" style="8" customWidth="1"/>
    <col min="16130" max="16130" width="33.140625" style="8" customWidth="1"/>
    <col min="16131" max="16131" width="32.42578125" style="8" customWidth="1"/>
    <col min="16132" max="16132" width="28" style="8" customWidth="1"/>
    <col min="16133" max="16383" width="9.140625" style="8"/>
    <col min="16384" max="16384" width="9.140625" style="8" customWidth="1"/>
  </cols>
  <sheetData>
    <row r="1" spans="1:5" ht="15">
      <c r="A1" s="9"/>
      <c r="B1" s="9" t="s">
        <v>31</v>
      </c>
      <c r="C1" s="9" t="s">
        <v>32</v>
      </c>
      <c r="D1" s="10" t="s">
        <v>33</v>
      </c>
      <c r="E1" s="10" t="s">
        <v>30</v>
      </c>
    </row>
    <row r="2" spans="1:5">
      <c r="A2" s="11"/>
    </row>
    <row r="3" spans="1:5" ht="18.75" customHeight="1">
      <c r="A3" s="11"/>
    </row>
    <row r="4" spans="1:5" ht="18.75" customHeight="1" thickBot="1">
      <c r="A4" s="231" t="s">
        <v>98</v>
      </c>
      <c r="B4" s="12" t="str">
        <f>'Prezence 1.7.'!B17</f>
        <v>TJ Avia Čakovice "A"</v>
      </c>
      <c r="C4" s="13"/>
      <c r="D4" s="14"/>
      <c r="E4" s="15"/>
    </row>
    <row r="5" spans="1:5" ht="18.75" customHeight="1">
      <c r="A5" s="11"/>
      <c r="B5" s="200"/>
      <c r="C5" s="13"/>
      <c r="D5" s="16"/>
      <c r="E5" s="15"/>
    </row>
    <row r="6" spans="1:5" ht="18.75" customHeight="1" thickBot="1">
      <c r="A6" s="11"/>
      <c r="B6" s="251" t="s">
        <v>194</v>
      </c>
      <c r="C6" s="18" t="str">
        <f>'Prezence 1.7.'!B17</f>
        <v>TJ Avia Čakovice "A"</v>
      </c>
      <c r="D6" s="16"/>
      <c r="E6" s="15"/>
    </row>
    <row r="7" spans="1:5" ht="18.75" customHeight="1">
      <c r="A7" s="11"/>
      <c r="B7" s="110"/>
      <c r="C7" s="20"/>
      <c r="D7" s="21"/>
      <c r="E7" s="15"/>
    </row>
    <row r="8" spans="1:5" ht="18.75" customHeight="1" thickBot="1">
      <c r="A8" s="11" t="s">
        <v>190</v>
      </c>
      <c r="B8" s="22" t="str">
        <f>'Prezence 1.7.'!B14</f>
        <v>Sportovní klub Nohejbal Žatec "A"</v>
      </c>
      <c r="C8" s="20"/>
      <c r="D8" s="21"/>
      <c r="E8" s="15"/>
    </row>
    <row r="9" spans="1:5" ht="18.75" customHeight="1">
      <c r="A9" s="11"/>
      <c r="B9" s="111"/>
      <c r="C9" s="20"/>
      <c r="D9" s="21"/>
      <c r="E9" s="15"/>
    </row>
    <row r="10" spans="1:5" ht="18.75" customHeight="1" thickBot="1">
      <c r="A10" s="11"/>
      <c r="B10" s="23"/>
      <c r="C10" s="17" t="s">
        <v>198</v>
      </c>
      <c r="D10" s="18" t="str">
        <f>'Prezence 1.7.'!B17</f>
        <v>TJ Avia Čakovice "A"</v>
      </c>
      <c r="E10" s="24"/>
    </row>
    <row r="11" spans="1:5" ht="18.75" customHeight="1">
      <c r="A11" s="11"/>
      <c r="B11" s="12"/>
      <c r="C11" s="20"/>
      <c r="D11" s="201"/>
      <c r="E11" s="25"/>
    </row>
    <row r="12" spans="1:5" ht="18.75" customHeight="1" thickBot="1">
      <c r="A12" s="11" t="s">
        <v>99</v>
      </c>
      <c r="B12" s="12" t="str">
        <f>'Prezence 1.7.'!B11</f>
        <v>TJ Spartak Čelákovice - oddíl nohejbalu "B"</v>
      </c>
      <c r="C12" s="20"/>
      <c r="D12" s="26"/>
      <c r="E12" s="25"/>
    </row>
    <row r="13" spans="1:5" ht="18.75" customHeight="1">
      <c r="A13" s="11"/>
      <c r="B13" s="202"/>
      <c r="C13" s="20"/>
      <c r="D13" s="26"/>
      <c r="E13" s="25"/>
    </row>
    <row r="14" spans="1:5" ht="18.75" customHeight="1" thickBot="1">
      <c r="A14" s="11"/>
      <c r="B14" s="251" t="s">
        <v>195</v>
      </c>
      <c r="C14" s="27" t="str">
        <f>'Prezence 1.7.'!B5</f>
        <v>TJ SLAVOJ Český Brod "A"</v>
      </c>
      <c r="D14" s="26"/>
      <c r="E14" s="25"/>
    </row>
    <row r="15" spans="1:5" ht="18.75" customHeight="1">
      <c r="A15" s="11"/>
      <c r="B15" s="19"/>
      <c r="C15" s="13"/>
      <c r="D15" s="26"/>
      <c r="E15" s="25"/>
    </row>
    <row r="16" spans="1:5" ht="18.75" customHeight="1" thickBot="1">
      <c r="A16" s="11" t="s">
        <v>191</v>
      </c>
      <c r="B16" s="22" t="str">
        <f>'Prezence 1.7.'!B5</f>
        <v>TJ SLAVOJ Český Brod "A"</v>
      </c>
      <c r="C16" s="13"/>
      <c r="D16" s="26"/>
      <c r="E16" s="25"/>
    </row>
    <row r="17" spans="1:10" ht="18.75" customHeight="1">
      <c r="A17" s="11"/>
      <c r="B17" s="111"/>
      <c r="C17" s="28"/>
      <c r="D17" s="26"/>
      <c r="E17" s="25"/>
    </row>
    <row r="18" spans="1:10" ht="18.75" customHeight="1" thickBot="1">
      <c r="A18" s="11"/>
      <c r="B18" s="23"/>
      <c r="C18" s="28"/>
      <c r="D18" s="112" t="s">
        <v>201</v>
      </c>
      <c r="E18" s="253" t="str">
        <f>'Prezence 1.7.'!B16</f>
        <v>NK CLIMAX Vsetín "A"</v>
      </c>
    </row>
    <row r="19" spans="1:10" ht="18.75" customHeight="1">
      <c r="A19" s="11"/>
      <c r="B19" s="12"/>
      <c r="C19" s="13"/>
      <c r="D19" s="14"/>
      <c r="E19" s="29"/>
    </row>
    <row r="20" spans="1:10" ht="18.75" customHeight="1" thickBot="1">
      <c r="A20" s="11" t="s">
        <v>100</v>
      </c>
      <c r="B20" s="12" t="str">
        <f>'Prezence 1.7.'!B6</f>
        <v>SK Liapor - Witte Karlovy Vary z.s. "A"</v>
      </c>
      <c r="C20" s="13"/>
      <c r="D20" s="14"/>
      <c r="E20" s="29"/>
    </row>
    <row r="21" spans="1:10" ht="18.75" customHeight="1">
      <c r="A21" s="11"/>
      <c r="B21" s="202"/>
      <c r="C21" s="13"/>
      <c r="D21" s="16"/>
      <c r="E21" s="29"/>
    </row>
    <row r="22" spans="1:10" ht="18.75" customHeight="1" thickBot="1">
      <c r="A22" s="11"/>
      <c r="B22" s="251" t="s">
        <v>196</v>
      </c>
      <c r="C22" s="18" t="str">
        <f>'Prezence 1.7.'!B6</f>
        <v>SK Liapor - Witte Karlovy Vary z.s. "A"</v>
      </c>
      <c r="D22" s="16"/>
      <c r="E22" s="29"/>
    </row>
    <row r="23" spans="1:10" ht="18.75" customHeight="1">
      <c r="A23" s="11"/>
      <c r="B23" s="19"/>
      <c r="C23" s="20"/>
      <c r="D23" s="21"/>
      <c r="E23" s="29"/>
    </row>
    <row r="24" spans="1:10" ht="18.75" customHeight="1" thickBot="1">
      <c r="A24" s="11" t="s">
        <v>192</v>
      </c>
      <c r="B24" s="22" t="str">
        <f>'Prezence 1.7.'!B18</f>
        <v>TJ Avia Čakovice "B"</v>
      </c>
      <c r="C24" s="20"/>
      <c r="D24" s="21"/>
      <c r="E24" s="29"/>
    </row>
    <row r="25" spans="1:10" ht="18.75" customHeight="1">
      <c r="A25" s="11"/>
      <c r="B25" s="111"/>
      <c r="C25" s="20"/>
      <c r="D25" s="21"/>
      <c r="E25" s="29"/>
    </row>
    <row r="26" spans="1:10" ht="18.75" customHeight="1" thickBot="1">
      <c r="A26" s="11"/>
      <c r="B26" s="23"/>
      <c r="C26" s="112" t="s">
        <v>199</v>
      </c>
      <c r="D26" s="18" t="str">
        <f>'Prezence 1.7.'!B16</f>
        <v>NK CLIMAX Vsetín "A"</v>
      </c>
      <c r="E26" s="30"/>
    </row>
    <row r="27" spans="1:10" ht="18.75" customHeight="1">
      <c r="A27" s="11"/>
      <c r="B27" s="12"/>
      <c r="C27" s="20"/>
      <c r="D27" s="201"/>
      <c r="E27" s="31"/>
      <c r="J27" s="11"/>
    </row>
    <row r="28" spans="1:10" ht="18.75" customHeight="1" thickBot="1">
      <c r="A28" s="11" t="s">
        <v>101</v>
      </c>
      <c r="B28" s="12" t="str">
        <f>'Prezence 1.7.'!B12</f>
        <v>Městský nohejbalový klub Modřice, z.s. "A"</v>
      </c>
      <c r="C28" s="20"/>
      <c r="D28" s="26"/>
      <c r="E28" s="31"/>
    </row>
    <row r="29" spans="1:10" ht="18.75" customHeight="1">
      <c r="A29" s="11"/>
      <c r="B29" s="202"/>
      <c r="C29" s="20"/>
      <c r="D29" s="26"/>
      <c r="E29" s="31"/>
    </row>
    <row r="30" spans="1:10" ht="18.75" customHeight="1" thickBot="1">
      <c r="A30" s="11"/>
      <c r="B30" s="251" t="s">
        <v>197</v>
      </c>
      <c r="C30" s="27" t="str">
        <f>'Prezence 1.7.'!B16</f>
        <v>NK CLIMAX Vsetín "A"</v>
      </c>
      <c r="D30" s="32"/>
      <c r="E30" s="31"/>
    </row>
    <row r="31" spans="1:10" ht="18.75" customHeight="1" thickBot="1">
      <c r="A31" s="11"/>
      <c r="B31" s="19"/>
      <c r="C31" s="13"/>
      <c r="D31" s="33" t="str">
        <f>'Prezence 1.7.'!B5</f>
        <v>TJ SLAVOJ Český Brod "A"</v>
      </c>
      <c r="E31" s="24"/>
    </row>
    <row r="32" spans="1:10" ht="18.75" customHeight="1" thickBot="1">
      <c r="A32" s="11" t="s">
        <v>193</v>
      </c>
      <c r="B32" s="22" t="str">
        <f>'Prezence 1.7.'!B16</f>
        <v>NK CLIMAX Vsetín "A"</v>
      </c>
      <c r="C32" s="13"/>
      <c r="D32" s="203"/>
      <c r="E32" s="24"/>
    </row>
    <row r="33" spans="1:15" ht="18.75" customHeight="1" thickBot="1">
      <c r="A33" s="11"/>
      <c r="B33" s="111"/>
      <c r="C33" s="34"/>
      <c r="D33" s="252" t="s">
        <v>200</v>
      </c>
      <c r="E33" s="35" t="str">
        <f>'Prezence 1.7.'!B6</f>
        <v>SK Liapor - Witte Karlovy Vary z.s. "A"</v>
      </c>
    </row>
    <row r="34" spans="1:15" ht="18.75" customHeight="1">
      <c r="A34" s="11"/>
      <c r="B34" s="23"/>
      <c r="C34" s="13"/>
      <c r="D34" s="36"/>
      <c r="E34" s="24"/>
    </row>
    <row r="35" spans="1:15" ht="24" customHeight="1" thickBot="1">
      <c r="D35" s="37" t="str">
        <f>'Prezence 1.7.'!B6</f>
        <v>SK Liapor - Witte Karlovy Vary z.s. "A"</v>
      </c>
    </row>
    <row r="36" spans="1:15">
      <c r="B36" s="23"/>
      <c r="C36" s="13"/>
      <c r="D36" s="24"/>
      <c r="E36" s="24"/>
    </row>
    <row r="46" spans="1: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topLeftCell="A21" workbookViewId="0">
      <selection activeCell="Q33" sqref="Q33:Q35"/>
    </sheetView>
  </sheetViews>
  <sheetFormatPr defaultRowHeight="15"/>
  <cols>
    <col min="1" max="1" width="9.140625" style="3" customWidth="1"/>
    <col min="2" max="13" width="4" style="3" customWidth="1"/>
    <col min="14" max="15" width="4.28515625" style="3" customWidth="1"/>
    <col min="16" max="19" width="5.140625" style="3" customWidth="1"/>
    <col min="20" max="258" width="8.85546875" style="3"/>
    <col min="259" max="260" width="6.5703125" style="3" customWidth="1"/>
    <col min="261" max="261" width="26.140625" style="3" customWidth="1"/>
    <col min="262" max="270" width="5.7109375" style="3" customWidth="1"/>
    <col min="271" max="514" width="8.85546875" style="3"/>
    <col min="515" max="516" width="6.5703125" style="3" customWidth="1"/>
    <col min="517" max="517" width="26.140625" style="3" customWidth="1"/>
    <col min="518" max="526" width="5.7109375" style="3" customWidth="1"/>
    <col min="527" max="770" width="8.85546875" style="3"/>
    <col min="771" max="772" width="6.5703125" style="3" customWidth="1"/>
    <col min="773" max="773" width="26.140625" style="3" customWidth="1"/>
    <col min="774" max="782" width="5.7109375" style="3" customWidth="1"/>
    <col min="783" max="1026" width="8.85546875" style="3"/>
    <col min="1027" max="1028" width="6.5703125" style="3" customWidth="1"/>
    <col min="1029" max="1029" width="26.140625" style="3" customWidth="1"/>
    <col min="1030" max="1038" width="5.7109375" style="3" customWidth="1"/>
    <col min="1039" max="1282" width="8.85546875" style="3"/>
    <col min="1283" max="1284" width="6.5703125" style="3" customWidth="1"/>
    <col min="1285" max="1285" width="26.140625" style="3" customWidth="1"/>
    <col min="1286" max="1294" width="5.7109375" style="3" customWidth="1"/>
    <col min="1295" max="1538" width="8.85546875" style="3"/>
    <col min="1539" max="1540" width="6.5703125" style="3" customWidth="1"/>
    <col min="1541" max="1541" width="26.140625" style="3" customWidth="1"/>
    <col min="1542" max="1550" width="5.7109375" style="3" customWidth="1"/>
    <col min="1551" max="1794" width="8.85546875" style="3"/>
    <col min="1795" max="1796" width="6.5703125" style="3" customWidth="1"/>
    <col min="1797" max="1797" width="26.140625" style="3" customWidth="1"/>
    <col min="1798" max="1806" width="5.7109375" style="3" customWidth="1"/>
    <col min="1807" max="2050" width="8.85546875" style="3"/>
    <col min="2051" max="2052" width="6.5703125" style="3" customWidth="1"/>
    <col min="2053" max="2053" width="26.140625" style="3" customWidth="1"/>
    <col min="2054" max="2062" width="5.7109375" style="3" customWidth="1"/>
    <col min="2063" max="2306" width="8.85546875" style="3"/>
    <col min="2307" max="2308" width="6.5703125" style="3" customWidth="1"/>
    <col min="2309" max="2309" width="26.140625" style="3" customWidth="1"/>
    <col min="2310" max="2318" width="5.7109375" style="3" customWidth="1"/>
    <col min="2319" max="2562" width="8.85546875" style="3"/>
    <col min="2563" max="2564" width="6.5703125" style="3" customWidth="1"/>
    <col min="2565" max="2565" width="26.140625" style="3" customWidth="1"/>
    <col min="2566" max="2574" width="5.7109375" style="3" customWidth="1"/>
    <col min="2575" max="2818" width="8.85546875" style="3"/>
    <col min="2819" max="2820" width="6.5703125" style="3" customWidth="1"/>
    <col min="2821" max="2821" width="26.140625" style="3" customWidth="1"/>
    <col min="2822" max="2830" width="5.7109375" style="3" customWidth="1"/>
    <col min="2831" max="3074" width="8.85546875" style="3"/>
    <col min="3075" max="3076" width="6.5703125" style="3" customWidth="1"/>
    <col min="3077" max="3077" width="26.140625" style="3" customWidth="1"/>
    <col min="3078" max="3086" width="5.7109375" style="3" customWidth="1"/>
    <col min="3087" max="3330" width="8.85546875" style="3"/>
    <col min="3331" max="3332" width="6.5703125" style="3" customWidth="1"/>
    <col min="3333" max="3333" width="26.140625" style="3" customWidth="1"/>
    <col min="3334" max="3342" width="5.7109375" style="3" customWidth="1"/>
    <col min="3343" max="3586" width="8.85546875" style="3"/>
    <col min="3587" max="3588" width="6.5703125" style="3" customWidth="1"/>
    <col min="3589" max="3589" width="26.140625" style="3" customWidth="1"/>
    <col min="3590" max="3598" width="5.7109375" style="3" customWidth="1"/>
    <col min="3599" max="3842" width="8.85546875" style="3"/>
    <col min="3843" max="3844" width="6.5703125" style="3" customWidth="1"/>
    <col min="3845" max="3845" width="26.140625" style="3" customWidth="1"/>
    <col min="3846" max="3854" width="5.7109375" style="3" customWidth="1"/>
    <col min="3855" max="4098" width="8.85546875" style="3"/>
    <col min="4099" max="4100" width="6.5703125" style="3" customWidth="1"/>
    <col min="4101" max="4101" width="26.140625" style="3" customWidth="1"/>
    <col min="4102" max="4110" width="5.7109375" style="3" customWidth="1"/>
    <col min="4111" max="4354" width="8.85546875" style="3"/>
    <col min="4355" max="4356" width="6.5703125" style="3" customWidth="1"/>
    <col min="4357" max="4357" width="26.140625" style="3" customWidth="1"/>
    <col min="4358" max="4366" width="5.7109375" style="3" customWidth="1"/>
    <col min="4367" max="4610" width="8.85546875" style="3"/>
    <col min="4611" max="4612" width="6.5703125" style="3" customWidth="1"/>
    <col min="4613" max="4613" width="26.140625" style="3" customWidth="1"/>
    <col min="4614" max="4622" width="5.7109375" style="3" customWidth="1"/>
    <col min="4623" max="4866" width="8.85546875" style="3"/>
    <col min="4867" max="4868" width="6.5703125" style="3" customWidth="1"/>
    <col min="4869" max="4869" width="26.140625" style="3" customWidth="1"/>
    <col min="4870" max="4878" width="5.7109375" style="3" customWidth="1"/>
    <col min="4879" max="5122" width="8.85546875" style="3"/>
    <col min="5123" max="5124" width="6.5703125" style="3" customWidth="1"/>
    <col min="5125" max="5125" width="26.140625" style="3" customWidth="1"/>
    <col min="5126" max="5134" width="5.7109375" style="3" customWidth="1"/>
    <col min="5135" max="5378" width="8.85546875" style="3"/>
    <col min="5379" max="5380" width="6.5703125" style="3" customWidth="1"/>
    <col min="5381" max="5381" width="26.140625" style="3" customWidth="1"/>
    <col min="5382" max="5390" width="5.7109375" style="3" customWidth="1"/>
    <col min="5391" max="5634" width="8.85546875" style="3"/>
    <col min="5635" max="5636" width="6.5703125" style="3" customWidth="1"/>
    <col min="5637" max="5637" width="26.140625" style="3" customWidth="1"/>
    <col min="5638" max="5646" width="5.7109375" style="3" customWidth="1"/>
    <col min="5647" max="5890" width="8.85546875" style="3"/>
    <col min="5891" max="5892" width="6.5703125" style="3" customWidth="1"/>
    <col min="5893" max="5893" width="26.140625" style="3" customWidth="1"/>
    <col min="5894" max="5902" width="5.7109375" style="3" customWidth="1"/>
    <col min="5903" max="6146" width="8.85546875" style="3"/>
    <col min="6147" max="6148" width="6.5703125" style="3" customWidth="1"/>
    <col min="6149" max="6149" width="26.140625" style="3" customWidth="1"/>
    <col min="6150" max="6158" width="5.7109375" style="3" customWidth="1"/>
    <col min="6159" max="6402" width="8.85546875" style="3"/>
    <col min="6403" max="6404" width="6.5703125" style="3" customWidth="1"/>
    <col min="6405" max="6405" width="26.140625" style="3" customWidth="1"/>
    <col min="6406" max="6414" width="5.7109375" style="3" customWidth="1"/>
    <col min="6415" max="6658" width="8.85546875" style="3"/>
    <col min="6659" max="6660" width="6.5703125" style="3" customWidth="1"/>
    <col min="6661" max="6661" width="26.140625" style="3" customWidth="1"/>
    <col min="6662" max="6670" width="5.7109375" style="3" customWidth="1"/>
    <col min="6671" max="6914" width="8.85546875" style="3"/>
    <col min="6915" max="6916" width="6.5703125" style="3" customWidth="1"/>
    <col min="6917" max="6917" width="26.140625" style="3" customWidth="1"/>
    <col min="6918" max="6926" width="5.7109375" style="3" customWidth="1"/>
    <col min="6927" max="7170" width="8.85546875" style="3"/>
    <col min="7171" max="7172" width="6.5703125" style="3" customWidth="1"/>
    <col min="7173" max="7173" width="26.140625" style="3" customWidth="1"/>
    <col min="7174" max="7182" width="5.7109375" style="3" customWidth="1"/>
    <col min="7183" max="7426" width="8.85546875" style="3"/>
    <col min="7427" max="7428" width="6.5703125" style="3" customWidth="1"/>
    <col min="7429" max="7429" width="26.140625" style="3" customWidth="1"/>
    <col min="7430" max="7438" width="5.7109375" style="3" customWidth="1"/>
    <col min="7439" max="7682" width="8.85546875" style="3"/>
    <col min="7683" max="7684" width="6.5703125" style="3" customWidth="1"/>
    <col min="7685" max="7685" width="26.140625" style="3" customWidth="1"/>
    <col min="7686" max="7694" width="5.7109375" style="3" customWidth="1"/>
    <col min="7695" max="7938" width="8.85546875" style="3"/>
    <col min="7939" max="7940" width="6.5703125" style="3" customWidth="1"/>
    <col min="7941" max="7941" width="26.140625" style="3" customWidth="1"/>
    <col min="7942" max="7950" width="5.7109375" style="3" customWidth="1"/>
    <col min="7951" max="8194" width="8.85546875" style="3"/>
    <col min="8195" max="8196" width="6.5703125" style="3" customWidth="1"/>
    <col min="8197" max="8197" width="26.140625" style="3" customWidth="1"/>
    <col min="8198" max="8206" width="5.7109375" style="3" customWidth="1"/>
    <col min="8207" max="8450" width="8.85546875" style="3"/>
    <col min="8451" max="8452" width="6.5703125" style="3" customWidth="1"/>
    <col min="8453" max="8453" width="26.140625" style="3" customWidth="1"/>
    <col min="8454" max="8462" width="5.7109375" style="3" customWidth="1"/>
    <col min="8463" max="8706" width="8.85546875" style="3"/>
    <col min="8707" max="8708" width="6.5703125" style="3" customWidth="1"/>
    <col min="8709" max="8709" width="26.140625" style="3" customWidth="1"/>
    <col min="8710" max="8718" width="5.7109375" style="3" customWidth="1"/>
    <col min="8719" max="8962" width="8.85546875" style="3"/>
    <col min="8963" max="8964" width="6.5703125" style="3" customWidth="1"/>
    <col min="8965" max="8965" width="26.140625" style="3" customWidth="1"/>
    <col min="8966" max="8974" width="5.7109375" style="3" customWidth="1"/>
    <col min="8975" max="9218" width="8.85546875" style="3"/>
    <col min="9219" max="9220" width="6.5703125" style="3" customWidth="1"/>
    <col min="9221" max="9221" width="26.140625" style="3" customWidth="1"/>
    <col min="9222" max="9230" width="5.7109375" style="3" customWidth="1"/>
    <col min="9231" max="9474" width="8.85546875" style="3"/>
    <col min="9475" max="9476" width="6.5703125" style="3" customWidth="1"/>
    <col min="9477" max="9477" width="26.140625" style="3" customWidth="1"/>
    <col min="9478" max="9486" width="5.7109375" style="3" customWidth="1"/>
    <col min="9487" max="9730" width="8.85546875" style="3"/>
    <col min="9731" max="9732" width="6.5703125" style="3" customWidth="1"/>
    <col min="9733" max="9733" width="26.140625" style="3" customWidth="1"/>
    <col min="9734" max="9742" width="5.7109375" style="3" customWidth="1"/>
    <col min="9743" max="9986" width="8.85546875" style="3"/>
    <col min="9987" max="9988" width="6.5703125" style="3" customWidth="1"/>
    <col min="9989" max="9989" width="26.140625" style="3" customWidth="1"/>
    <col min="9990" max="9998" width="5.7109375" style="3" customWidth="1"/>
    <col min="9999" max="10242" width="8.85546875" style="3"/>
    <col min="10243" max="10244" width="6.5703125" style="3" customWidth="1"/>
    <col min="10245" max="10245" width="26.140625" style="3" customWidth="1"/>
    <col min="10246" max="10254" width="5.7109375" style="3" customWidth="1"/>
    <col min="10255" max="10498" width="8.85546875" style="3"/>
    <col min="10499" max="10500" width="6.5703125" style="3" customWidth="1"/>
    <col min="10501" max="10501" width="26.140625" style="3" customWidth="1"/>
    <col min="10502" max="10510" width="5.7109375" style="3" customWidth="1"/>
    <col min="10511" max="10754" width="8.85546875" style="3"/>
    <col min="10755" max="10756" width="6.5703125" style="3" customWidth="1"/>
    <col min="10757" max="10757" width="26.140625" style="3" customWidth="1"/>
    <col min="10758" max="10766" width="5.7109375" style="3" customWidth="1"/>
    <col min="10767" max="11010" width="8.85546875" style="3"/>
    <col min="11011" max="11012" width="6.5703125" style="3" customWidth="1"/>
    <col min="11013" max="11013" width="26.140625" style="3" customWidth="1"/>
    <col min="11014" max="11022" width="5.7109375" style="3" customWidth="1"/>
    <col min="11023" max="11266" width="8.85546875" style="3"/>
    <col min="11267" max="11268" width="6.5703125" style="3" customWidth="1"/>
    <col min="11269" max="11269" width="26.140625" style="3" customWidth="1"/>
    <col min="11270" max="11278" width="5.7109375" style="3" customWidth="1"/>
    <col min="11279" max="11522" width="8.85546875" style="3"/>
    <col min="11523" max="11524" width="6.5703125" style="3" customWidth="1"/>
    <col min="11525" max="11525" width="26.140625" style="3" customWidth="1"/>
    <col min="11526" max="11534" width="5.7109375" style="3" customWidth="1"/>
    <col min="11535" max="11778" width="8.85546875" style="3"/>
    <col min="11779" max="11780" width="6.5703125" style="3" customWidth="1"/>
    <col min="11781" max="11781" width="26.140625" style="3" customWidth="1"/>
    <col min="11782" max="11790" width="5.7109375" style="3" customWidth="1"/>
    <col min="11791" max="12034" width="8.85546875" style="3"/>
    <col min="12035" max="12036" width="6.5703125" style="3" customWidth="1"/>
    <col min="12037" max="12037" width="26.140625" style="3" customWidth="1"/>
    <col min="12038" max="12046" width="5.7109375" style="3" customWidth="1"/>
    <col min="12047" max="12290" width="8.85546875" style="3"/>
    <col min="12291" max="12292" width="6.5703125" style="3" customWidth="1"/>
    <col min="12293" max="12293" width="26.140625" style="3" customWidth="1"/>
    <col min="12294" max="12302" width="5.7109375" style="3" customWidth="1"/>
    <col min="12303" max="12546" width="8.85546875" style="3"/>
    <col min="12547" max="12548" width="6.5703125" style="3" customWidth="1"/>
    <col min="12549" max="12549" width="26.140625" style="3" customWidth="1"/>
    <col min="12550" max="12558" width="5.7109375" style="3" customWidth="1"/>
    <col min="12559" max="12802" width="8.85546875" style="3"/>
    <col min="12803" max="12804" width="6.5703125" style="3" customWidth="1"/>
    <col min="12805" max="12805" width="26.140625" style="3" customWidth="1"/>
    <col min="12806" max="12814" width="5.7109375" style="3" customWidth="1"/>
    <col min="12815" max="13058" width="8.85546875" style="3"/>
    <col min="13059" max="13060" width="6.5703125" style="3" customWidth="1"/>
    <col min="13061" max="13061" width="26.140625" style="3" customWidth="1"/>
    <col min="13062" max="13070" width="5.7109375" style="3" customWidth="1"/>
    <col min="13071" max="13314" width="8.85546875" style="3"/>
    <col min="13315" max="13316" width="6.5703125" style="3" customWidth="1"/>
    <col min="13317" max="13317" width="26.140625" style="3" customWidth="1"/>
    <col min="13318" max="13326" width="5.7109375" style="3" customWidth="1"/>
    <col min="13327" max="13570" width="8.85546875" style="3"/>
    <col min="13571" max="13572" width="6.5703125" style="3" customWidth="1"/>
    <col min="13573" max="13573" width="26.140625" style="3" customWidth="1"/>
    <col min="13574" max="13582" width="5.7109375" style="3" customWidth="1"/>
    <col min="13583" max="13826" width="8.85546875" style="3"/>
    <col min="13827" max="13828" width="6.5703125" style="3" customWidth="1"/>
    <col min="13829" max="13829" width="26.140625" style="3" customWidth="1"/>
    <col min="13830" max="13838" width="5.7109375" style="3" customWidth="1"/>
    <col min="13839" max="14082" width="8.85546875" style="3"/>
    <col min="14083" max="14084" width="6.5703125" style="3" customWidth="1"/>
    <col min="14085" max="14085" width="26.140625" style="3" customWidth="1"/>
    <col min="14086" max="14094" width="5.7109375" style="3" customWidth="1"/>
    <col min="14095" max="14338" width="8.85546875" style="3"/>
    <col min="14339" max="14340" width="6.5703125" style="3" customWidth="1"/>
    <col min="14341" max="14341" width="26.140625" style="3" customWidth="1"/>
    <col min="14342" max="14350" width="5.7109375" style="3" customWidth="1"/>
    <col min="14351" max="14594" width="8.85546875" style="3"/>
    <col min="14595" max="14596" width="6.5703125" style="3" customWidth="1"/>
    <col min="14597" max="14597" width="26.140625" style="3" customWidth="1"/>
    <col min="14598" max="14606" width="5.7109375" style="3" customWidth="1"/>
    <col min="14607" max="14850" width="8.85546875" style="3"/>
    <col min="14851" max="14852" width="6.5703125" style="3" customWidth="1"/>
    <col min="14853" max="14853" width="26.140625" style="3" customWidth="1"/>
    <col min="14854" max="14862" width="5.7109375" style="3" customWidth="1"/>
    <col min="14863" max="15106" width="8.85546875" style="3"/>
    <col min="15107" max="15108" width="6.5703125" style="3" customWidth="1"/>
    <col min="15109" max="15109" width="26.140625" style="3" customWidth="1"/>
    <col min="15110" max="15118" width="5.7109375" style="3" customWidth="1"/>
    <col min="15119" max="15362" width="8.85546875" style="3"/>
    <col min="15363" max="15364" width="6.5703125" style="3" customWidth="1"/>
    <col min="15365" max="15365" width="26.140625" style="3" customWidth="1"/>
    <col min="15366" max="15374" width="5.7109375" style="3" customWidth="1"/>
    <col min="15375" max="15618" width="8.85546875" style="3"/>
    <col min="15619" max="15620" width="6.5703125" style="3" customWidth="1"/>
    <col min="15621" max="15621" width="26.140625" style="3" customWidth="1"/>
    <col min="15622" max="15630" width="5.7109375" style="3" customWidth="1"/>
    <col min="15631" max="15874" width="8.85546875" style="3"/>
    <col min="15875" max="15876" width="6.5703125" style="3" customWidth="1"/>
    <col min="15877" max="15877" width="26.140625" style="3" customWidth="1"/>
    <col min="15878" max="15886" width="5.7109375" style="3" customWidth="1"/>
    <col min="15887" max="16130" width="8.85546875" style="3"/>
    <col min="16131" max="16132" width="6.5703125" style="3" customWidth="1"/>
    <col min="16133" max="16133" width="26.140625" style="3" customWidth="1"/>
    <col min="16134" max="16142" width="5.7109375" style="3" customWidth="1"/>
    <col min="16143" max="16384" width="8.85546875" style="3"/>
  </cols>
  <sheetData>
    <row r="1" spans="1:24">
      <c r="A1" s="3" t="s">
        <v>54</v>
      </c>
      <c r="B1" s="546">
        <v>42917</v>
      </c>
      <c r="C1" s="546"/>
      <c r="D1" s="546"/>
    </row>
    <row r="2" spans="1:24" ht="15.75">
      <c r="A2" s="547" t="s">
        <v>55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</row>
    <row r="3" spans="1:24" ht="6.75" customHeight="1" thickBo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24" ht="13.5" customHeight="1">
      <c r="A4" s="529" t="s">
        <v>56</v>
      </c>
      <c r="B4" s="525" t="s">
        <v>41</v>
      </c>
      <c r="C4" s="525"/>
      <c r="D4" s="525"/>
      <c r="E4" s="525"/>
      <c r="F4" s="526"/>
      <c r="G4" s="529" t="s">
        <v>57</v>
      </c>
      <c r="H4" s="531"/>
      <c r="I4" s="531"/>
      <c r="J4" s="525" t="str">
        <f>'Nasazení do skupin'!$A$2</f>
        <v>M2</v>
      </c>
      <c r="K4" s="525"/>
      <c r="L4" s="525"/>
      <c r="M4" s="526"/>
      <c r="N4" s="529" t="s">
        <v>58</v>
      </c>
      <c r="O4" s="531"/>
      <c r="P4" s="548">
        <v>39</v>
      </c>
      <c r="Q4" s="535" t="s">
        <v>86</v>
      </c>
      <c r="R4" s="550"/>
      <c r="S4" s="553" t="str">
        <f>VLOOKUP(P4,Zápasy!B4:G60,2,0)</f>
        <v>3M</v>
      </c>
    </row>
    <row r="5" spans="1:24" ht="13.5" customHeight="1" thickBot="1">
      <c r="A5" s="530"/>
      <c r="B5" s="527"/>
      <c r="C5" s="527"/>
      <c r="D5" s="527"/>
      <c r="E5" s="527"/>
      <c r="F5" s="528"/>
      <c r="G5" s="530"/>
      <c r="H5" s="532"/>
      <c r="I5" s="532"/>
      <c r="J5" s="527"/>
      <c r="K5" s="527"/>
      <c r="L5" s="527"/>
      <c r="M5" s="528"/>
      <c r="N5" s="530"/>
      <c r="O5" s="532"/>
      <c r="P5" s="549"/>
      <c r="Q5" s="551"/>
      <c r="R5" s="552"/>
      <c r="S5" s="534"/>
    </row>
    <row r="6" spans="1:24" ht="13.5" customHeight="1">
      <c r="A6" s="529" t="s">
        <v>59</v>
      </c>
      <c r="B6" s="539">
        <f>$B$1</f>
        <v>42917</v>
      </c>
      <c r="C6" s="540"/>
      <c r="D6" s="540"/>
      <c r="E6" s="540"/>
      <c r="F6" s="541"/>
      <c r="G6" s="529" t="s">
        <v>60</v>
      </c>
      <c r="H6" s="531"/>
      <c r="I6" s="531"/>
      <c r="J6" s="540"/>
      <c r="K6" s="540"/>
      <c r="L6" s="540"/>
      <c r="M6" s="541"/>
      <c r="N6" s="529" t="s">
        <v>61</v>
      </c>
      <c r="O6" s="531"/>
      <c r="P6" s="525"/>
      <c r="Q6" s="525"/>
      <c r="R6" s="525"/>
      <c r="S6" s="526"/>
      <c r="V6" s="114"/>
      <c r="X6" s="114"/>
    </row>
    <row r="7" spans="1:24" ht="13.15" customHeight="1" thickBot="1">
      <c r="A7" s="530"/>
      <c r="B7" s="542"/>
      <c r="C7" s="542"/>
      <c r="D7" s="542"/>
      <c r="E7" s="542"/>
      <c r="F7" s="543"/>
      <c r="G7" s="530"/>
      <c r="H7" s="532"/>
      <c r="I7" s="532"/>
      <c r="J7" s="542"/>
      <c r="K7" s="542"/>
      <c r="L7" s="542"/>
      <c r="M7" s="543"/>
      <c r="N7" s="530"/>
      <c r="O7" s="532"/>
      <c r="P7" s="527"/>
      <c r="Q7" s="527"/>
      <c r="R7" s="527"/>
      <c r="S7" s="528"/>
      <c r="V7" s="114"/>
      <c r="X7" s="114"/>
    </row>
    <row r="8" spans="1:24" ht="18.75" customHeight="1">
      <c r="A8" s="115" t="s">
        <v>62</v>
      </c>
      <c r="B8" s="497"/>
      <c r="C8" s="497"/>
      <c r="D8" s="497"/>
      <c r="E8" s="497"/>
      <c r="F8" s="498"/>
      <c r="G8" s="115" t="s">
        <v>63</v>
      </c>
      <c r="H8" s="116"/>
      <c r="I8" s="505" t="str">
        <f>VLOOKUP(B13,'Nasazení do skupin'!$B$5:$S$62,18,0)</f>
        <v>Vedral</v>
      </c>
      <c r="J8" s="505"/>
      <c r="K8" s="505"/>
      <c r="L8" s="505"/>
      <c r="M8" s="506"/>
      <c r="N8" s="115" t="s">
        <v>64</v>
      </c>
      <c r="O8" s="116"/>
      <c r="P8" s="497">
        <f>VLOOKUP(B13,'Nasazení do skupin'!$B$5:$S$62,17,0)</f>
        <v>0</v>
      </c>
      <c r="Q8" s="497"/>
      <c r="R8" s="497"/>
      <c r="S8" s="498"/>
      <c r="V8" s="114"/>
      <c r="X8" s="114"/>
    </row>
    <row r="9" spans="1:24" ht="16.5" thickBot="1">
      <c r="A9" s="117" t="s">
        <v>65</v>
      </c>
      <c r="B9" s="499"/>
      <c r="C9" s="499"/>
      <c r="D9" s="499"/>
      <c r="E9" s="499"/>
      <c r="F9" s="500"/>
      <c r="G9" s="501" t="s">
        <v>65</v>
      </c>
      <c r="H9" s="502"/>
      <c r="I9" s="503"/>
      <c r="J9" s="503"/>
      <c r="K9" s="503"/>
      <c r="L9" s="503"/>
      <c r="M9" s="504"/>
      <c r="N9" s="501" t="s">
        <v>65</v>
      </c>
      <c r="O9" s="502"/>
      <c r="P9" s="499"/>
      <c r="Q9" s="499"/>
      <c r="R9" s="499"/>
      <c r="S9" s="500"/>
      <c r="V9" s="114"/>
      <c r="X9" s="114"/>
    </row>
    <row r="10" spans="1:24" ht="18.75" customHeight="1">
      <c r="A10" s="115" t="s">
        <v>62</v>
      </c>
      <c r="B10" s="497"/>
      <c r="C10" s="497"/>
      <c r="D10" s="497"/>
      <c r="E10" s="497"/>
      <c r="F10" s="498"/>
      <c r="G10" s="115" t="s">
        <v>66</v>
      </c>
      <c r="H10" s="116"/>
      <c r="I10" s="505" t="str">
        <f>VLOOKUP(H13,'Nasazení do skupin'!$B$5:$S$62,18,0)</f>
        <v>Dvořák</v>
      </c>
      <c r="J10" s="505"/>
      <c r="K10" s="505"/>
      <c r="L10" s="505"/>
      <c r="M10" s="506"/>
      <c r="N10" s="115" t="s">
        <v>67</v>
      </c>
      <c r="O10" s="116"/>
      <c r="P10" s="497">
        <f>VLOOKUP(H13,'Nasazení do skupin'!$B$5:$S$62,17,0)</f>
        <v>0</v>
      </c>
      <c r="Q10" s="497"/>
      <c r="R10" s="497"/>
      <c r="S10" s="498"/>
      <c r="V10" s="114"/>
      <c r="X10" s="114"/>
    </row>
    <row r="11" spans="1:24" ht="16.5" thickBot="1">
      <c r="A11" s="117" t="s">
        <v>65</v>
      </c>
      <c r="B11" s="499"/>
      <c r="C11" s="499"/>
      <c r="D11" s="499"/>
      <c r="E11" s="499"/>
      <c r="F11" s="500"/>
      <c r="G11" s="501" t="s">
        <v>65</v>
      </c>
      <c r="H11" s="502"/>
      <c r="I11" s="503"/>
      <c r="J11" s="503"/>
      <c r="K11" s="503"/>
      <c r="L11" s="503"/>
      <c r="M11" s="504"/>
      <c r="N11" s="501" t="s">
        <v>65</v>
      </c>
      <c r="O11" s="502"/>
      <c r="P11" s="499"/>
      <c r="Q11" s="499"/>
      <c r="R11" s="499"/>
      <c r="S11" s="500"/>
    </row>
    <row r="12" spans="1:24" ht="12" customHeight="1">
      <c r="A12" s="513" t="s">
        <v>68</v>
      </c>
      <c r="B12" s="515" t="s">
        <v>69</v>
      </c>
      <c r="C12" s="516"/>
      <c r="D12" s="516"/>
      <c r="E12" s="516"/>
      <c r="F12" s="517"/>
      <c r="G12" s="518" t="s">
        <v>42</v>
      </c>
      <c r="H12" s="515" t="s">
        <v>70</v>
      </c>
      <c r="I12" s="516"/>
      <c r="J12" s="516"/>
      <c r="K12" s="516"/>
      <c r="L12" s="517"/>
      <c r="M12" s="518" t="s">
        <v>42</v>
      </c>
      <c r="N12" s="544" t="s">
        <v>71</v>
      </c>
      <c r="O12" s="545"/>
      <c r="P12" s="544" t="s">
        <v>72</v>
      </c>
      <c r="Q12" s="545"/>
      <c r="R12" s="544" t="s">
        <v>73</v>
      </c>
      <c r="S12" s="545"/>
    </row>
    <row r="13" spans="1:24" s="120" customFormat="1" ht="24" customHeight="1" thickBot="1">
      <c r="A13" s="514"/>
      <c r="B13" s="522" t="str">
        <f>VLOOKUP(P4,Zápasy!$B$4:$G$53,4,0)</f>
        <v>TJ SLAVOJ Český Brod "A"</v>
      </c>
      <c r="C13" s="523"/>
      <c r="D13" s="523"/>
      <c r="E13" s="523"/>
      <c r="F13" s="524"/>
      <c r="G13" s="519"/>
      <c r="H13" s="522" t="str">
        <f>VLOOKUP(P4,Zápasy!$B$4:$G$52,6,0)</f>
        <v>SK Liapor - Witte Karlovy Vary z.s. "A"</v>
      </c>
      <c r="I13" s="523"/>
      <c r="J13" s="523"/>
      <c r="K13" s="523"/>
      <c r="L13" s="524"/>
      <c r="M13" s="519"/>
      <c r="N13" s="118" t="s">
        <v>0</v>
      </c>
      <c r="O13" s="119" t="s">
        <v>35</v>
      </c>
      <c r="P13" s="118" t="s">
        <v>0</v>
      </c>
      <c r="Q13" s="119" t="s">
        <v>35</v>
      </c>
      <c r="R13" s="118" t="s">
        <v>0</v>
      </c>
      <c r="S13" s="119" t="s">
        <v>35</v>
      </c>
    </row>
    <row r="14" spans="1:24" s="120" customFormat="1" ht="18" customHeight="1">
      <c r="A14" s="121" t="s">
        <v>44</v>
      </c>
      <c r="B14" s="122"/>
      <c r="C14" s="123"/>
      <c r="D14" s="123"/>
      <c r="E14" s="123"/>
      <c r="F14" s="124"/>
      <c r="G14" s="125"/>
      <c r="H14" s="122"/>
      <c r="I14" s="123"/>
      <c r="J14" s="123"/>
      <c r="K14" s="123"/>
      <c r="L14" s="126"/>
      <c r="M14" s="127"/>
      <c r="N14" s="128"/>
      <c r="O14" s="129"/>
      <c r="P14" s="554"/>
      <c r="Q14" s="555"/>
      <c r="R14" s="554"/>
      <c r="S14" s="555"/>
    </row>
    <row r="15" spans="1:24" s="120" customFormat="1" ht="18" customHeight="1">
      <c r="A15" s="130" t="s">
        <v>45</v>
      </c>
      <c r="B15" s="131"/>
      <c r="C15" s="132"/>
      <c r="D15" s="132"/>
      <c r="E15" s="132"/>
      <c r="F15" s="133"/>
      <c r="G15" s="134"/>
      <c r="H15" s="131"/>
      <c r="I15" s="132"/>
      <c r="J15" s="132"/>
      <c r="K15" s="132"/>
      <c r="L15" s="133"/>
      <c r="M15" s="135"/>
      <c r="N15" s="136"/>
      <c r="O15" s="133"/>
      <c r="P15" s="508"/>
      <c r="Q15" s="511"/>
      <c r="R15" s="508"/>
      <c r="S15" s="511"/>
    </row>
    <row r="16" spans="1:24" s="120" customFormat="1" ht="18" customHeight="1" thickBot="1">
      <c r="A16" s="137" t="s">
        <v>46</v>
      </c>
      <c r="B16" s="138"/>
      <c r="C16" s="139"/>
      <c r="D16" s="139"/>
      <c r="E16" s="139"/>
      <c r="F16" s="140"/>
      <c r="G16" s="141"/>
      <c r="H16" s="138"/>
      <c r="I16" s="139"/>
      <c r="J16" s="139"/>
      <c r="K16" s="139"/>
      <c r="L16" s="140"/>
      <c r="M16" s="142"/>
      <c r="N16" s="143"/>
      <c r="O16" s="144"/>
      <c r="P16" s="509"/>
      <c r="Q16" s="512"/>
      <c r="R16" s="509"/>
      <c r="S16" s="512"/>
    </row>
    <row r="17" spans="1:24" s="120" customFormat="1" ht="27.6" customHeight="1">
      <c r="A17" s="145" t="s">
        <v>74</v>
      </c>
      <c r="B17" s="146">
        <f>VLOOKUP(B13,'Nasazení do skupin'!$B$5:$S$62,2,0)</f>
        <v>2493</v>
      </c>
      <c r="C17" s="147">
        <f>VLOOKUP(B13,'Nasazení do skupin'!$B$5:$S$62,5,0)</f>
        <v>209</v>
      </c>
      <c r="D17" s="148">
        <f>VLOOKUP(B13,'Nasazení do skupin'!$B$5:$S$62,8,0)</f>
        <v>0</v>
      </c>
      <c r="E17" s="148">
        <f>VLOOKUP(B13,'Nasazení do skupin'!$B$5:$S$62,11,0)</f>
        <v>0</v>
      </c>
      <c r="F17" s="171">
        <f>VLOOKUP(B13,'Nasazení do skupin'!$B$5:$S$62,14,0)</f>
        <v>0</v>
      </c>
      <c r="G17" s="173"/>
      <c r="H17" s="146">
        <f>VLOOKUP(H13,'Nasazení do skupin'!$B$5:$S$62,2,0)</f>
        <v>549</v>
      </c>
      <c r="I17" s="147">
        <f>VLOOKUP(H13,'Nasazení do skupin'!$B$5:$S$62,5,0)</f>
        <v>548</v>
      </c>
      <c r="J17" s="148">
        <f>VLOOKUP(H13,'Nasazení do skupin'!$B$5:$S$62,8,0)</f>
        <v>547</v>
      </c>
      <c r="K17" s="148">
        <f>VLOOKUP(H13,'Nasazení do skupin'!$B$5:$S$62,11,0)</f>
        <v>0</v>
      </c>
      <c r="L17" s="148">
        <f>VLOOKUP(H13,'Nasazení do skupin'!$B$5:$S$62,14,0)</f>
        <v>0</v>
      </c>
      <c r="M17" s="127"/>
      <c r="N17" s="149" t="s">
        <v>75</v>
      </c>
      <c r="O17" s="150"/>
      <c r="P17" s="150"/>
      <c r="Q17" s="150"/>
      <c r="R17" s="150"/>
      <c r="S17" s="151"/>
    </row>
    <row r="18" spans="1:24" s="120" customFormat="1" ht="88.15" customHeight="1" thickBot="1">
      <c r="A18" s="137" t="s">
        <v>76</v>
      </c>
      <c r="B18" s="152" t="str">
        <f>VLOOKUP(B13,'Nasazení do skupin'!$B$5:$S$62,3,0)</f>
        <v>Jan Sýkora</v>
      </c>
      <c r="C18" s="153" t="str">
        <f>VLOOKUP(B13,'Nasazení do skupin'!$B$5:$S$62,6,0)</f>
        <v>Marek Vedral</v>
      </c>
      <c r="D18" s="153">
        <f>VLOOKUP(B13,'Nasazení do skupin'!$B$5:$S$62,9,0)</f>
        <v>0</v>
      </c>
      <c r="E18" s="153">
        <f>VLOOKUP(B13,'Nasazení do skupin'!$B$5:$S$62,12,0)</f>
        <v>0</v>
      </c>
      <c r="F18" s="172">
        <f>VLOOKUP(B13,'Nasazení do skupin'!$B$5:$S$62,15,0)</f>
        <v>0</v>
      </c>
      <c r="G18" s="174"/>
      <c r="H18" s="152" t="str">
        <f>VLOOKUP(H13,'Nasazení do skupin'!$B$5:$S$62,3,0)</f>
        <v>Tomáš Bíbr</v>
      </c>
      <c r="I18" s="153" t="str">
        <f>VLOOKUP(H13,'Nasazení do skupin'!$B$5:$S$62,6,0)</f>
        <v>Michal Kokštein</v>
      </c>
      <c r="J18" s="153" t="str">
        <f>VLOOKUP(H13,'Nasazení do skupin'!$B$5:$S$62,9,0)</f>
        <v>Jan Vanke</v>
      </c>
      <c r="K18" s="153">
        <f>VLOOKUP(H13,'Nasazení do skupin'!$B$5:$S$62,12,0)</f>
        <v>0</v>
      </c>
      <c r="L18" s="153">
        <f>VLOOKUP(H13,'Nasazení do skupin'!$B$5:$S$62,15,0)</f>
        <v>0</v>
      </c>
      <c r="M18" s="154"/>
      <c r="N18" s="150"/>
      <c r="O18" s="150"/>
      <c r="P18" s="150"/>
      <c r="Q18" s="150"/>
      <c r="R18" s="150"/>
      <c r="S18" s="151"/>
    </row>
    <row r="19" spans="1:24" s="120" customFormat="1" ht="19.149999999999999" customHeight="1" thickBot="1">
      <c r="A19" s="155" t="s">
        <v>77</v>
      </c>
      <c r="B19" s="156">
        <f>VLOOKUP(B13,'Nasazení do skupin'!$B$5:$S$62,4,0)</f>
        <v>7</v>
      </c>
      <c r="C19" s="157">
        <f>VLOOKUP(B13,'Nasazení do skupin'!$B$5:$S$62,7,0)</f>
        <v>11</v>
      </c>
      <c r="D19" s="157">
        <f>VLOOKUP(B13,'Nasazení do skupin'!$B$5:$S$62,10,0)</f>
        <v>0</v>
      </c>
      <c r="E19" s="157">
        <f>VLOOKUP(B13,'Nasazení do skupin'!$B$5:$S$62,13,0)</f>
        <v>0</v>
      </c>
      <c r="F19" s="170">
        <f>VLOOKUP(B13,'Nasazení do skupin'!$B$5:$S$62,16,0)</f>
        <v>0</v>
      </c>
      <c r="G19" s="158"/>
      <c r="H19" s="156">
        <f>VLOOKUP(H13,'Nasazení do skupin'!$B$5:$S$62,4,0)</f>
        <v>3</v>
      </c>
      <c r="I19" s="157">
        <f>VLOOKUP(H13,'Nasazení do skupin'!$B$5:$S$62,7,0)</f>
        <v>8</v>
      </c>
      <c r="J19" s="157">
        <f>VLOOKUP(H13,'Nasazení do skupin'!$B$5:$S$62,10,0)</f>
        <v>5</v>
      </c>
      <c r="K19" s="157">
        <f>VLOOKUP(H13,'Nasazení do skupin'!$B$5:$S$62,13,0)</f>
        <v>0</v>
      </c>
      <c r="L19" s="157">
        <f>VLOOKUP(H13,'Nasazení do skupin'!$B$5:$S$62,16,0)</f>
        <v>0</v>
      </c>
      <c r="M19" s="159"/>
      <c r="N19" s="160"/>
      <c r="O19" s="160"/>
      <c r="P19" s="160"/>
      <c r="Q19" s="160"/>
      <c r="R19" s="160"/>
      <c r="S19" s="161"/>
    </row>
    <row r="20" spans="1:24" s="120" customFormat="1" ht="33.6" customHeight="1"/>
    <row r="21" spans="1:24" ht="15.75">
      <c r="A21" s="547" t="s">
        <v>55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</row>
    <row r="22" spans="1:24" ht="6.75" customHeight="1" thickBo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24" ht="13.5" customHeight="1">
      <c r="A23" s="529" t="s">
        <v>56</v>
      </c>
      <c r="B23" s="525" t="s">
        <v>41</v>
      </c>
      <c r="C23" s="525"/>
      <c r="D23" s="525"/>
      <c r="E23" s="525"/>
      <c r="F23" s="526"/>
      <c r="G23" s="529" t="s">
        <v>57</v>
      </c>
      <c r="H23" s="531"/>
      <c r="I23" s="531"/>
      <c r="J23" s="525" t="str">
        <f>'Nasazení do skupin'!$A$2</f>
        <v>M2</v>
      </c>
      <c r="K23" s="525"/>
      <c r="L23" s="525"/>
      <c r="M23" s="526"/>
      <c r="N23" s="529" t="s">
        <v>58</v>
      </c>
      <c r="O23" s="531"/>
      <c r="P23" s="533">
        <v>40</v>
      </c>
      <c r="Q23" s="535" t="s">
        <v>86</v>
      </c>
      <c r="R23" s="536"/>
      <c r="S23" s="533" t="str">
        <f>VLOOKUP(P23,Zápasy!B4:G60,2,0)</f>
        <v>F</v>
      </c>
    </row>
    <row r="24" spans="1:24" ht="13.5" customHeight="1" thickBot="1">
      <c r="A24" s="530"/>
      <c r="B24" s="527"/>
      <c r="C24" s="527"/>
      <c r="D24" s="527"/>
      <c r="E24" s="527"/>
      <c r="F24" s="528"/>
      <c r="G24" s="530"/>
      <c r="H24" s="532"/>
      <c r="I24" s="532"/>
      <c r="J24" s="527"/>
      <c r="K24" s="527"/>
      <c r="L24" s="527"/>
      <c r="M24" s="528"/>
      <c r="N24" s="530"/>
      <c r="O24" s="532"/>
      <c r="P24" s="534"/>
      <c r="Q24" s="537"/>
      <c r="R24" s="538"/>
      <c r="S24" s="534"/>
    </row>
    <row r="25" spans="1:24" ht="13.5" customHeight="1">
      <c r="A25" s="529" t="s">
        <v>59</v>
      </c>
      <c r="B25" s="539">
        <f>$B$1</f>
        <v>42917</v>
      </c>
      <c r="C25" s="540"/>
      <c r="D25" s="540"/>
      <c r="E25" s="540"/>
      <c r="F25" s="541"/>
      <c r="G25" s="529" t="s">
        <v>60</v>
      </c>
      <c r="H25" s="531"/>
      <c r="I25" s="531"/>
      <c r="J25" s="540"/>
      <c r="K25" s="540"/>
      <c r="L25" s="540"/>
      <c r="M25" s="541"/>
      <c r="N25" s="529" t="s">
        <v>61</v>
      </c>
      <c r="O25" s="531"/>
      <c r="P25" s="525"/>
      <c r="Q25" s="525"/>
      <c r="R25" s="525"/>
      <c r="S25" s="526"/>
      <c r="V25" s="114"/>
      <c r="X25" s="114"/>
    </row>
    <row r="26" spans="1:24" ht="13.15" customHeight="1" thickBot="1">
      <c r="A26" s="530"/>
      <c r="B26" s="542"/>
      <c r="C26" s="542"/>
      <c r="D26" s="542"/>
      <c r="E26" s="542"/>
      <c r="F26" s="543"/>
      <c r="G26" s="530"/>
      <c r="H26" s="532"/>
      <c r="I26" s="532"/>
      <c r="J26" s="542"/>
      <c r="K26" s="542"/>
      <c r="L26" s="542"/>
      <c r="M26" s="543"/>
      <c r="N26" s="530"/>
      <c r="O26" s="532"/>
      <c r="P26" s="527"/>
      <c r="Q26" s="527"/>
      <c r="R26" s="527"/>
      <c r="S26" s="528"/>
      <c r="V26" s="114"/>
      <c r="X26" s="114"/>
    </row>
    <row r="27" spans="1:24" ht="18.75" customHeight="1">
      <c r="A27" s="115" t="s">
        <v>62</v>
      </c>
      <c r="B27" s="497"/>
      <c r="C27" s="497"/>
      <c r="D27" s="497"/>
      <c r="E27" s="497"/>
      <c r="F27" s="498"/>
      <c r="G27" s="115" t="s">
        <v>63</v>
      </c>
      <c r="H27" s="116"/>
      <c r="I27" s="505" t="str">
        <f>VLOOKUP(B32,'Nasazení do skupin'!$B$5:$S$62,18,0)</f>
        <v>Fritz</v>
      </c>
      <c r="J27" s="505"/>
      <c r="K27" s="505"/>
      <c r="L27" s="505"/>
      <c r="M27" s="506"/>
      <c r="N27" s="115" t="s">
        <v>64</v>
      </c>
      <c r="O27" s="116"/>
      <c r="P27" s="497">
        <f>VLOOKUP(B32,'Nasazení do skupin'!$B$5:$S$62,17,0)</f>
        <v>0</v>
      </c>
      <c r="Q27" s="497"/>
      <c r="R27" s="497"/>
      <c r="S27" s="498"/>
      <c r="V27" s="114"/>
      <c r="X27" s="114"/>
    </row>
    <row r="28" spans="1:24" ht="16.5" thickBot="1">
      <c r="A28" s="117" t="s">
        <v>65</v>
      </c>
      <c r="B28" s="499"/>
      <c r="C28" s="499"/>
      <c r="D28" s="499"/>
      <c r="E28" s="499"/>
      <c r="F28" s="500"/>
      <c r="G28" s="501" t="s">
        <v>65</v>
      </c>
      <c r="H28" s="502"/>
      <c r="I28" s="503"/>
      <c r="J28" s="503"/>
      <c r="K28" s="503"/>
      <c r="L28" s="503"/>
      <c r="M28" s="504"/>
      <c r="N28" s="501" t="s">
        <v>65</v>
      </c>
      <c r="O28" s="502"/>
      <c r="P28" s="499"/>
      <c r="Q28" s="499"/>
      <c r="R28" s="499"/>
      <c r="S28" s="500"/>
      <c r="V28" s="114"/>
      <c r="X28" s="114"/>
    </row>
    <row r="29" spans="1:24" ht="18.75" customHeight="1">
      <c r="A29" s="115" t="s">
        <v>62</v>
      </c>
      <c r="B29" s="497"/>
      <c r="C29" s="497"/>
      <c r="D29" s="497"/>
      <c r="E29" s="497"/>
      <c r="F29" s="498"/>
      <c r="G29" s="115" t="s">
        <v>66</v>
      </c>
      <c r="H29" s="116"/>
      <c r="I29" s="505" t="str">
        <f>VLOOKUP(H32,'Nasazení do skupin'!$B$5:$S$62,18,0)</f>
        <v>Perun</v>
      </c>
      <c r="J29" s="505"/>
      <c r="K29" s="505"/>
      <c r="L29" s="505"/>
      <c r="M29" s="506"/>
      <c r="N29" s="115" t="s">
        <v>67</v>
      </c>
      <c r="O29" s="116"/>
      <c r="P29" s="497">
        <f>VLOOKUP(H32,'Nasazení do skupin'!$B$5:$S$62,17,0)</f>
        <v>0</v>
      </c>
      <c r="Q29" s="497"/>
      <c r="R29" s="497"/>
      <c r="S29" s="498"/>
      <c r="V29" s="114"/>
      <c r="X29" s="114"/>
    </row>
    <row r="30" spans="1:24" ht="16.5" thickBot="1">
      <c r="A30" s="117" t="s">
        <v>65</v>
      </c>
      <c r="B30" s="499"/>
      <c r="C30" s="499"/>
      <c r="D30" s="499"/>
      <c r="E30" s="499"/>
      <c r="F30" s="500"/>
      <c r="G30" s="501" t="s">
        <v>65</v>
      </c>
      <c r="H30" s="502"/>
      <c r="I30" s="503"/>
      <c r="J30" s="503"/>
      <c r="K30" s="503"/>
      <c r="L30" s="503"/>
      <c r="M30" s="504"/>
      <c r="N30" s="501" t="s">
        <v>65</v>
      </c>
      <c r="O30" s="502"/>
      <c r="P30" s="499"/>
      <c r="Q30" s="499"/>
      <c r="R30" s="499"/>
      <c r="S30" s="500"/>
    </row>
    <row r="31" spans="1:24" ht="12" customHeight="1">
      <c r="A31" s="513" t="s">
        <v>68</v>
      </c>
      <c r="B31" s="515" t="s">
        <v>69</v>
      </c>
      <c r="C31" s="516"/>
      <c r="D31" s="516"/>
      <c r="E31" s="516"/>
      <c r="F31" s="517"/>
      <c r="G31" s="518" t="s">
        <v>42</v>
      </c>
      <c r="H31" s="515" t="s">
        <v>70</v>
      </c>
      <c r="I31" s="516"/>
      <c r="J31" s="516"/>
      <c r="K31" s="516"/>
      <c r="L31" s="517"/>
      <c r="M31" s="518" t="s">
        <v>42</v>
      </c>
      <c r="N31" s="520" t="s">
        <v>71</v>
      </c>
      <c r="O31" s="521"/>
      <c r="P31" s="520" t="s">
        <v>72</v>
      </c>
      <c r="Q31" s="521"/>
      <c r="R31" s="520" t="s">
        <v>73</v>
      </c>
      <c r="S31" s="521"/>
    </row>
    <row r="32" spans="1:24" s="120" customFormat="1" ht="24" customHeight="1" thickBot="1">
      <c r="A32" s="514"/>
      <c r="B32" s="522" t="str">
        <f>VLOOKUP(P23,Zápasy!$B$4:$G$52,4,0)</f>
        <v>TJ Avia Čakovice "A"</v>
      </c>
      <c r="C32" s="523"/>
      <c r="D32" s="523"/>
      <c r="E32" s="523"/>
      <c r="F32" s="524"/>
      <c r="G32" s="519"/>
      <c r="H32" s="522" t="str">
        <f>VLOOKUP(P23,Zápasy!$B$4:$G$52,6,0)</f>
        <v>NK CLIMAX Vsetín "A"</v>
      </c>
      <c r="I32" s="523"/>
      <c r="J32" s="523"/>
      <c r="K32" s="523"/>
      <c r="L32" s="524"/>
      <c r="M32" s="519"/>
      <c r="N32" s="118" t="s">
        <v>0</v>
      </c>
      <c r="O32" s="119" t="s">
        <v>35</v>
      </c>
      <c r="P32" s="118" t="s">
        <v>0</v>
      </c>
      <c r="Q32" s="119" t="s">
        <v>35</v>
      </c>
      <c r="R32" s="118" t="s">
        <v>0</v>
      </c>
      <c r="S32" s="119" t="s">
        <v>35</v>
      </c>
    </row>
    <row r="33" spans="1:19" s="120" customFormat="1" ht="18" customHeight="1">
      <c r="A33" s="121" t="s">
        <v>44</v>
      </c>
      <c r="B33" s="162"/>
      <c r="C33" s="123"/>
      <c r="D33" s="123"/>
      <c r="E33" s="123"/>
      <c r="F33" s="163"/>
      <c r="G33" s="125"/>
      <c r="H33" s="162"/>
      <c r="I33" s="123"/>
      <c r="J33" s="123"/>
      <c r="K33" s="123"/>
      <c r="L33" s="129"/>
      <c r="M33" s="127"/>
      <c r="N33" s="164"/>
      <c r="O33" s="129"/>
      <c r="P33" s="507"/>
      <c r="Q33" s="510"/>
      <c r="R33" s="507"/>
      <c r="S33" s="510"/>
    </row>
    <row r="34" spans="1:19" s="120" customFormat="1" ht="18" customHeight="1">
      <c r="A34" s="130" t="s">
        <v>45</v>
      </c>
      <c r="B34" s="131"/>
      <c r="C34" s="132"/>
      <c r="D34" s="132"/>
      <c r="E34" s="132"/>
      <c r="F34" s="133"/>
      <c r="G34" s="134"/>
      <c r="H34" s="131"/>
      <c r="I34" s="132"/>
      <c r="J34" s="132"/>
      <c r="K34" s="132"/>
      <c r="L34" s="133"/>
      <c r="M34" s="135"/>
      <c r="N34" s="136"/>
      <c r="O34" s="133"/>
      <c r="P34" s="508"/>
      <c r="Q34" s="511"/>
      <c r="R34" s="508"/>
      <c r="S34" s="511"/>
    </row>
    <row r="35" spans="1:19" s="120" customFormat="1" ht="18" customHeight="1" thickBot="1">
      <c r="A35" s="137" t="s">
        <v>46</v>
      </c>
      <c r="B35" s="138"/>
      <c r="C35" s="139"/>
      <c r="D35" s="139"/>
      <c r="E35" s="139"/>
      <c r="F35" s="140"/>
      <c r="G35" s="141"/>
      <c r="H35" s="138"/>
      <c r="I35" s="139"/>
      <c r="J35" s="139"/>
      <c r="K35" s="139"/>
      <c r="L35" s="140"/>
      <c r="M35" s="142"/>
      <c r="N35" s="143"/>
      <c r="O35" s="144"/>
      <c r="P35" s="509"/>
      <c r="Q35" s="512"/>
      <c r="R35" s="509"/>
      <c r="S35" s="512"/>
    </row>
    <row r="36" spans="1:19" s="120" customFormat="1" ht="27.6" customHeight="1">
      <c r="A36" s="145" t="s">
        <v>74</v>
      </c>
      <c r="B36" s="146">
        <f>VLOOKUP(B32,'Nasazení do skupin'!$B$5:$S$62,2,0)</f>
        <v>2270</v>
      </c>
      <c r="C36" s="147">
        <f>VLOOKUP(B32,'Nasazení do skupin'!$B$5:$S$62,5,0)</f>
        <v>875</v>
      </c>
      <c r="D36" s="148">
        <f>VLOOKUP(B32,'Nasazení do skupin'!$B$5:$S$62,8,0)</f>
        <v>0</v>
      </c>
      <c r="E36" s="148">
        <f>VLOOKUP(B32,'Nasazení do skupin'!$B$5:$S$62,11,0)</f>
        <v>0</v>
      </c>
      <c r="F36" s="171">
        <f>VLOOKUP(B32,'Nasazení do skupin'!$B$5:$S$62,14,0)</f>
        <v>0</v>
      </c>
      <c r="G36" s="173"/>
      <c r="H36" s="146">
        <f>VLOOKUP(H32,'Nasazení do skupin'!$B$5:$S$62,2,0)</f>
        <v>744</v>
      </c>
      <c r="I36" s="147">
        <f>VLOOKUP(H32,'Nasazení do skupin'!$B$5:$S$62,5,0)</f>
        <v>1518</v>
      </c>
      <c r="J36" s="148">
        <f>VLOOKUP(H32,'Nasazení do skupin'!$B$5:$S$62,8,0)</f>
        <v>5343</v>
      </c>
      <c r="K36" s="148">
        <f>VLOOKUP(H32,'Nasazení do skupin'!$B$5:$S$62,11,0)</f>
        <v>0</v>
      </c>
      <c r="L36" s="148">
        <f>VLOOKUP(H32,'Nasazení do skupin'!$B$5:$S$62,14,0)</f>
        <v>0</v>
      </c>
      <c r="M36" s="127"/>
      <c r="N36" s="149" t="s">
        <v>75</v>
      </c>
      <c r="O36" s="150"/>
      <c r="P36" s="150"/>
      <c r="Q36" s="150"/>
      <c r="R36" s="150"/>
      <c r="S36" s="151"/>
    </row>
    <row r="37" spans="1:19" s="120" customFormat="1" ht="88.15" customHeight="1" thickBot="1">
      <c r="A37" s="137" t="s">
        <v>76</v>
      </c>
      <c r="B37" s="152" t="str">
        <f>VLOOKUP(B32,'Nasazení do skupin'!$B$5:$S$62,3,0)</f>
        <v>Milan Kučera</v>
      </c>
      <c r="C37" s="153" t="str">
        <f>VLOOKUP(B32,'Nasazení do skupin'!$B$5:$S$62,6,0)</f>
        <v>Jiří Kalous</v>
      </c>
      <c r="D37" s="153">
        <f>VLOOKUP(B32,'Nasazení do skupin'!$B$5:$S$62,9,0)</f>
        <v>0</v>
      </c>
      <c r="E37" s="153">
        <f>VLOOKUP(B32,'Nasazení do skupin'!$B$5:$S$62,12,0)</f>
        <v>0</v>
      </c>
      <c r="F37" s="172">
        <f>VLOOKUP(B32,'Nasazení do skupin'!$B$5:$S$62,15,0)</f>
        <v>0</v>
      </c>
      <c r="G37" s="174"/>
      <c r="H37" s="152" t="str">
        <f>VLOOKUP(H32,'Nasazení do skupin'!$B$5:$S$62,3,0)</f>
        <v>Jan Chalupa</v>
      </c>
      <c r="I37" s="153" t="str">
        <f>VLOOKUP(H32,'Nasazení do skupin'!$B$5:$S$62,6,0)</f>
        <v>Michal Plachý</v>
      </c>
      <c r="J37" s="153" t="str">
        <f>VLOOKUP(H32,'Nasazení do skupin'!$B$5:$S$62,9,0)</f>
        <v>Ladislav Stupák</v>
      </c>
      <c r="K37" s="153">
        <f>VLOOKUP(H32,'Nasazení do skupin'!$B$5:$S$62,12,0)</f>
        <v>0</v>
      </c>
      <c r="L37" s="153">
        <f>VLOOKUP(H32,'Nasazení do skupin'!$B$5:$S$62,15,0)</f>
        <v>0</v>
      </c>
      <c r="M37" s="154"/>
      <c r="N37" s="150"/>
      <c r="O37" s="150"/>
      <c r="P37" s="150"/>
      <c r="Q37" s="150"/>
      <c r="R37" s="150"/>
      <c r="S37" s="151"/>
    </row>
    <row r="38" spans="1:19" s="120" customFormat="1" ht="18" customHeight="1" thickBot="1">
      <c r="A38" s="155" t="s">
        <v>77</v>
      </c>
      <c r="B38" s="156">
        <f>VLOOKUP(B32,'Nasazení do skupin'!$B$5:$S$62,4,0)</f>
        <v>11</v>
      </c>
      <c r="C38" s="157">
        <f>VLOOKUP(B32,'Nasazení do skupin'!$B$5:$S$62,7,0)</f>
        <v>99</v>
      </c>
      <c r="D38" s="157">
        <f>VLOOKUP(B32,'Nasazení do skupin'!$B$5:$S$62,10,0)</f>
        <v>0</v>
      </c>
      <c r="E38" s="157">
        <f>VLOOKUP(B32,'Nasazení do skupin'!$B$5:$S$62,13,0)</f>
        <v>0</v>
      </c>
      <c r="F38" s="170">
        <f>VLOOKUP(B32,'Nasazení do skupin'!$B$5:$S$62,16,0)</f>
        <v>0</v>
      </c>
      <c r="G38" s="158"/>
      <c r="H38" s="156">
        <f>VLOOKUP(H32,'Nasazení do skupin'!$B$5:$S$62,4,0)</f>
        <v>10</v>
      </c>
      <c r="I38" s="157">
        <f>VLOOKUP(H32,'Nasazení do skupin'!$B$5:$S$62,7,0)</f>
        <v>3</v>
      </c>
      <c r="J38" s="157">
        <f>VLOOKUP(H32,'Nasazení do skupin'!$B$5:$S$62,10,0)</f>
        <v>31</v>
      </c>
      <c r="K38" s="157">
        <f>VLOOKUP(H32,'Nasazení do skupin'!$B$5:$S$62,13,0)</f>
        <v>0</v>
      </c>
      <c r="L38" s="157">
        <f>VLOOKUP(H32,'Nasazení do skupin'!$B$5:$S$62,16,0)</f>
        <v>0</v>
      </c>
      <c r="M38" s="159"/>
      <c r="N38" s="160"/>
      <c r="O38" s="160"/>
      <c r="P38" s="160"/>
      <c r="Q38" s="160"/>
      <c r="R38" s="160"/>
      <c r="S38" s="161"/>
    </row>
    <row r="39" spans="1:19" s="120" customFormat="1" ht="12.75">
      <c r="A39" s="165"/>
      <c r="B39" s="166"/>
      <c r="C39" s="166"/>
      <c r="D39" s="166"/>
      <c r="E39" s="166"/>
      <c r="F39" s="166"/>
      <c r="G39" s="167"/>
      <c r="H39" s="168"/>
      <c r="I39" s="168"/>
      <c r="J39" s="168"/>
      <c r="K39" s="168"/>
      <c r="L39" s="168"/>
      <c r="M39" s="169"/>
      <c r="N39" s="150"/>
      <c r="O39" s="150"/>
      <c r="P39" s="150"/>
      <c r="Q39" s="150"/>
      <c r="R39" s="150"/>
      <c r="S39" s="150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A6:A7"/>
    <mergeCell ref="B6:F7"/>
    <mergeCell ref="G6:I7"/>
    <mergeCell ref="J6:M7"/>
    <mergeCell ref="N6:O7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zoomScaleNormal="100" workbookViewId="0">
      <selection activeCell="B19" sqref="B19"/>
    </sheetView>
  </sheetViews>
  <sheetFormatPr defaultRowHeight="12.75"/>
  <cols>
    <col min="1" max="1" width="3" style="39" customWidth="1"/>
    <col min="2" max="2" width="38" style="39" bestFit="1" customWidth="1"/>
    <col min="3" max="3" width="5.85546875" style="39" customWidth="1"/>
    <col min="4" max="4" width="16" style="39" customWidth="1"/>
    <col min="5" max="5" width="4.7109375" style="39" customWidth="1"/>
    <col min="6" max="6" width="5.85546875" style="39" customWidth="1"/>
    <col min="7" max="7" width="16" style="39" customWidth="1"/>
    <col min="8" max="8" width="4.7109375" style="49" customWidth="1"/>
    <col min="9" max="9" width="5.85546875" style="49" customWidth="1"/>
    <col min="10" max="10" width="16" style="49" customWidth="1"/>
    <col min="11" max="11" width="4.7109375" style="49" customWidth="1"/>
    <col min="12" max="12" width="5.85546875" style="49" customWidth="1"/>
    <col min="13" max="13" width="16" style="49" customWidth="1"/>
    <col min="14" max="14" width="4.7109375" style="49" customWidth="1"/>
    <col min="15" max="15" width="5.5703125" style="49" customWidth="1"/>
    <col min="16" max="16" width="16" style="49" customWidth="1"/>
    <col min="17" max="17" width="4.7109375" style="49" customWidth="1"/>
    <col min="18" max="18" width="12" style="49" customWidth="1"/>
    <col min="19" max="267" width="8.85546875" style="39"/>
    <col min="268" max="268" width="3" style="39" customWidth="1"/>
    <col min="269" max="270" width="8.85546875" style="39"/>
    <col min="271" max="271" width="17.42578125" style="39" customWidth="1"/>
    <col min="272" max="273" width="8.85546875" style="39"/>
    <col min="274" max="274" width="36.85546875" style="39" customWidth="1"/>
    <col min="275" max="523" width="8.85546875" style="39"/>
    <col min="524" max="524" width="3" style="39" customWidth="1"/>
    <col min="525" max="526" width="8.85546875" style="39"/>
    <col min="527" max="527" width="17.42578125" style="39" customWidth="1"/>
    <col min="528" max="529" width="8.85546875" style="39"/>
    <col min="530" max="530" width="36.85546875" style="39" customWidth="1"/>
    <col min="531" max="779" width="8.85546875" style="39"/>
    <col min="780" max="780" width="3" style="39" customWidth="1"/>
    <col min="781" max="782" width="8.85546875" style="39"/>
    <col min="783" max="783" width="17.42578125" style="39" customWidth="1"/>
    <col min="784" max="785" width="8.85546875" style="39"/>
    <col min="786" max="786" width="36.85546875" style="39" customWidth="1"/>
    <col min="787" max="1035" width="8.85546875" style="39"/>
    <col min="1036" max="1036" width="3" style="39" customWidth="1"/>
    <col min="1037" max="1038" width="8.85546875" style="39"/>
    <col min="1039" max="1039" width="17.42578125" style="39" customWidth="1"/>
    <col min="1040" max="1041" width="8.85546875" style="39"/>
    <col min="1042" max="1042" width="36.85546875" style="39" customWidth="1"/>
    <col min="1043" max="1291" width="8.85546875" style="39"/>
    <col min="1292" max="1292" width="3" style="39" customWidth="1"/>
    <col min="1293" max="1294" width="8.85546875" style="39"/>
    <col min="1295" max="1295" width="17.42578125" style="39" customWidth="1"/>
    <col min="1296" max="1297" width="8.85546875" style="39"/>
    <col min="1298" max="1298" width="36.85546875" style="39" customWidth="1"/>
    <col min="1299" max="1547" width="8.85546875" style="39"/>
    <col min="1548" max="1548" width="3" style="39" customWidth="1"/>
    <col min="1549" max="1550" width="8.85546875" style="39"/>
    <col min="1551" max="1551" width="17.42578125" style="39" customWidth="1"/>
    <col min="1552" max="1553" width="8.85546875" style="39"/>
    <col min="1554" max="1554" width="36.85546875" style="39" customWidth="1"/>
    <col min="1555" max="1803" width="8.85546875" style="39"/>
    <col min="1804" max="1804" width="3" style="39" customWidth="1"/>
    <col min="1805" max="1806" width="8.85546875" style="39"/>
    <col min="1807" max="1807" width="17.42578125" style="39" customWidth="1"/>
    <col min="1808" max="1809" width="8.85546875" style="39"/>
    <col min="1810" max="1810" width="36.85546875" style="39" customWidth="1"/>
    <col min="1811" max="2059" width="8.85546875" style="39"/>
    <col min="2060" max="2060" width="3" style="39" customWidth="1"/>
    <col min="2061" max="2062" width="8.85546875" style="39"/>
    <col min="2063" max="2063" width="17.42578125" style="39" customWidth="1"/>
    <col min="2064" max="2065" width="8.85546875" style="39"/>
    <col min="2066" max="2066" width="36.85546875" style="39" customWidth="1"/>
    <col min="2067" max="2315" width="8.85546875" style="39"/>
    <col min="2316" max="2316" width="3" style="39" customWidth="1"/>
    <col min="2317" max="2318" width="8.85546875" style="39"/>
    <col min="2319" max="2319" width="17.42578125" style="39" customWidth="1"/>
    <col min="2320" max="2321" width="8.85546875" style="39"/>
    <col min="2322" max="2322" width="36.85546875" style="39" customWidth="1"/>
    <col min="2323" max="2571" width="8.85546875" style="39"/>
    <col min="2572" max="2572" width="3" style="39" customWidth="1"/>
    <col min="2573" max="2574" width="8.85546875" style="39"/>
    <col min="2575" max="2575" width="17.42578125" style="39" customWidth="1"/>
    <col min="2576" max="2577" width="8.85546875" style="39"/>
    <col min="2578" max="2578" width="36.85546875" style="39" customWidth="1"/>
    <col min="2579" max="2827" width="8.85546875" style="39"/>
    <col min="2828" max="2828" width="3" style="39" customWidth="1"/>
    <col min="2829" max="2830" width="8.85546875" style="39"/>
    <col min="2831" max="2831" width="17.42578125" style="39" customWidth="1"/>
    <col min="2832" max="2833" width="8.85546875" style="39"/>
    <col min="2834" max="2834" width="36.85546875" style="39" customWidth="1"/>
    <col min="2835" max="3083" width="8.85546875" style="39"/>
    <col min="3084" max="3084" width="3" style="39" customWidth="1"/>
    <col min="3085" max="3086" width="8.85546875" style="39"/>
    <col min="3087" max="3087" width="17.42578125" style="39" customWidth="1"/>
    <col min="3088" max="3089" width="8.85546875" style="39"/>
    <col min="3090" max="3090" width="36.85546875" style="39" customWidth="1"/>
    <col min="3091" max="3339" width="8.85546875" style="39"/>
    <col min="3340" max="3340" width="3" style="39" customWidth="1"/>
    <col min="3341" max="3342" width="8.85546875" style="39"/>
    <col min="3343" max="3343" width="17.42578125" style="39" customWidth="1"/>
    <col min="3344" max="3345" width="8.85546875" style="39"/>
    <col min="3346" max="3346" width="36.85546875" style="39" customWidth="1"/>
    <col min="3347" max="3595" width="8.85546875" style="39"/>
    <col min="3596" max="3596" width="3" style="39" customWidth="1"/>
    <col min="3597" max="3598" width="8.85546875" style="39"/>
    <col min="3599" max="3599" width="17.42578125" style="39" customWidth="1"/>
    <col min="3600" max="3601" width="8.85546875" style="39"/>
    <col min="3602" max="3602" width="36.85546875" style="39" customWidth="1"/>
    <col min="3603" max="3851" width="8.85546875" style="39"/>
    <col min="3852" max="3852" width="3" style="39" customWidth="1"/>
    <col min="3853" max="3854" width="8.85546875" style="39"/>
    <col min="3855" max="3855" width="17.42578125" style="39" customWidth="1"/>
    <col min="3856" max="3857" width="8.85546875" style="39"/>
    <col min="3858" max="3858" width="36.85546875" style="39" customWidth="1"/>
    <col min="3859" max="4107" width="8.85546875" style="39"/>
    <col min="4108" max="4108" width="3" style="39" customWidth="1"/>
    <col min="4109" max="4110" width="8.85546875" style="39"/>
    <col min="4111" max="4111" width="17.42578125" style="39" customWidth="1"/>
    <col min="4112" max="4113" width="8.85546875" style="39"/>
    <col min="4114" max="4114" width="36.85546875" style="39" customWidth="1"/>
    <col min="4115" max="4363" width="8.85546875" style="39"/>
    <col min="4364" max="4364" width="3" style="39" customWidth="1"/>
    <col min="4365" max="4366" width="8.85546875" style="39"/>
    <col min="4367" max="4367" width="17.42578125" style="39" customWidth="1"/>
    <col min="4368" max="4369" width="8.85546875" style="39"/>
    <col min="4370" max="4370" width="36.85546875" style="39" customWidth="1"/>
    <col min="4371" max="4619" width="8.85546875" style="39"/>
    <col min="4620" max="4620" width="3" style="39" customWidth="1"/>
    <col min="4621" max="4622" width="8.85546875" style="39"/>
    <col min="4623" max="4623" width="17.42578125" style="39" customWidth="1"/>
    <col min="4624" max="4625" width="8.85546875" style="39"/>
    <col min="4626" max="4626" width="36.85546875" style="39" customWidth="1"/>
    <col min="4627" max="4875" width="8.85546875" style="39"/>
    <col min="4876" max="4876" width="3" style="39" customWidth="1"/>
    <col min="4877" max="4878" width="8.85546875" style="39"/>
    <col min="4879" max="4879" width="17.42578125" style="39" customWidth="1"/>
    <col min="4880" max="4881" width="8.85546875" style="39"/>
    <col min="4882" max="4882" width="36.85546875" style="39" customWidth="1"/>
    <col min="4883" max="5131" width="8.85546875" style="39"/>
    <col min="5132" max="5132" width="3" style="39" customWidth="1"/>
    <col min="5133" max="5134" width="8.85546875" style="39"/>
    <col min="5135" max="5135" width="17.42578125" style="39" customWidth="1"/>
    <col min="5136" max="5137" width="8.85546875" style="39"/>
    <col min="5138" max="5138" width="36.85546875" style="39" customWidth="1"/>
    <col min="5139" max="5387" width="8.85546875" style="39"/>
    <col min="5388" max="5388" width="3" style="39" customWidth="1"/>
    <col min="5389" max="5390" width="8.85546875" style="39"/>
    <col min="5391" max="5391" width="17.42578125" style="39" customWidth="1"/>
    <col min="5392" max="5393" width="8.85546875" style="39"/>
    <col min="5394" max="5394" width="36.85546875" style="39" customWidth="1"/>
    <col min="5395" max="5643" width="8.85546875" style="39"/>
    <col min="5644" max="5644" width="3" style="39" customWidth="1"/>
    <col min="5645" max="5646" width="8.85546875" style="39"/>
    <col min="5647" max="5647" width="17.42578125" style="39" customWidth="1"/>
    <col min="5648" max="5649" width="8.85546875" style="39"/>
    <col min="5650" max="5650" width="36.85546875" style="39" customWidth="1"/>
    <col min="5651" max="5899" width="8.85546875" style="39"/>
    <col min="5900" max="5900" width="3" style="39" customWidth="1"/>
    <col min="5901" max="5902" width="8.85546875" style="39"/>
    <col min="5903" max="5903" width="17.42578125" style="39" customWidth="1"/>
    <col min="5904" max="5905" width="8.85546875" style="39"/>
    <col min="5906" max="5906" width="36.85546875" style="39" customWidth="1"/>
    <col min="5907" max="6155" width="8.85546875" style="39"/>
    <col min="6156" max="6156" width="3" style="39" customWidth="1"/>
    <col min="6157" max="6158" width="8.85546875" style="39"/>
    <col min="6159" max="6159" width="17.42578125" style="39" customWidth="1"/>
    <col min="6160" max="6161" width="8.85546875" style="39"/>
    <col min="6162" max="6162" width="36.85546875" style="39" customWidth="1"/>
    <col min="6163" max="6411" width="8.85546875" style="39"/>
    <col min="6412" max="6412" width="3" style="39" customWidth="1"/>
    <col min="6413" max="6414" width="8.85546875" style="39"/>
    <col min="6415" max="6415" width="17.42578125" style="39" customWidth="1"/>
    <col min="6416" max="6417" width="8.85546875" style="39"/>
    <col min="6418" max="6418" width="36.85546875" style="39" customWidth="1"/>
    <col min="6419" max="6667" width="8.85546875" style="39"/>
    <col min="6668" max="6668" width="3" style="39" customWidth="1"/>
    <col min="6669" max="6670" width="8.85546875" style="39"/>
    <col min="6671" max="6671" width="17.42578125" style="39" customWidth="1"/>
    <col min="6672" max="6673" width="8.85546875" style="39"/>
    <col min="6674" max="6674" width="36.85546875" style="39" customWidth="1"/>
    <col min="6675" max="6923" width="8.85546875" style="39"/>
    <col min="6924" max="6924" width="3" style="39" customWidth="1"/>
    <col min="6925" max="6926" width="8.85546875" style="39"/>
    <col min="6927" max="6927" width="17.42578125" style="39" customWidth="1"/>
    <col min="6928" max="6929" width="8.85546875" style="39"/>
    <col min="6930" max="6930" width="36.85546875" style="39" customWidth="1"/>
    <col min="6931" max="7179" width="8.85546875" style="39"/>
    <col min="7180" max="7180" width="3" style="39" customWidth="1"/>
    <col min="7181" max="7182" width="8.85546875" style="39"/>
    <col min="7183" max="7183" width="17.42578125" style="39" customWidth="1"/>
    <col min="7184" max="7185" width="8.85546875" style="39"/>
    <col min="7186" max="7186" width="36.85546875" style="39" customWidth="1"/>
    <col min="7187" max="7435" width="8.85546875" style="39"/>
    <col min="7436" max="7436" width="3" style="39" customWidth="1"/>
    <col min="7437" max="7438" width="8.85546875" style="39"/>
    <col min="7439" max="7439" width="17.42578125" style="39" customWidth="1"/>
    <col min="7440" max="7441" width="8.85546875" style="39"/>
    <col min="7442" max="7442" width="36.85546875" style="39" customWidth="1"/>
    <col min="7443" max="7691" width="8.85546875" style="39"/>
    <col min="7692" max="7692" width="3" style="39" customWidth="1"/>
    <col min="7693" max="7694" width="8.85546875" style="39"/>
    <col min="7695" max="7695" width="17.42578125" style="39" customWidth="1"/>
    <col min="7696" max="7697" width="8.85546875" style="39"/>
    <col min="7698" max="7698" width="36.85546875" style="39" customWidth="1"/>
    <col min="7699" max="7947" width="8.85546875" style="39"/>
    <col min="7948" max="7948" width="3" style="39" customWidth="1"/>
    <col min="7949" max="7950" width="8.85546875" style="39"/>
    <col min="7951" max="7951" width="17.42578125" style="39" customWidth="1"/>
    <col min="7952" max="7953" width="8.85546875" style="39"/>
    <col min="7954" max="7954" width="36.85546875" style="39" customWidth="1"/>
    <col min="7955" max="8203" width="8.85546875" style="39"/>
    <col min="8204" max="8204" width="3" style="39" customWidth="1"/>
    <col min="8205" max="8206" width="8.85546875" style="39"/>
    <col min="8207" max="8207" width="17.42578125" style="39" customWidth="1"/>
    <col min="8208" max="8209" width="8.85546875" style="39"/>
    <col min="8210" max="8210" width="36.85546875" style="39" customWidth="1"/>
    <col min="8211" max="8459" width="8.85546875" style="39"/>
    <col min="8460" max="8460" width="3" style="39" customWidth="1"/>
    <col min="8461" max="8462" width="8.85546875" style="39"/>
    <col min="8463" max="8463" width="17.42578125" style="39" customWidth="1"/>
    <col min="8464" max="8465" width="8.85546875" style="39"/>
    <col min="8466" max="8466" width="36.85546875" style="39" customWidth="1"/>
    <col min="8467" max="8715" width="8.85546875" style="39"/>
    <col min="8716" max="8716" width="3" style="39" customWidth="1"/>
    <col min="8717" max="8718" width="8.85546875" style="39"/>
    <col min="8719" max="8719" width="17.42578125" style="39" customWidth="1"/>
    <col min="8720" max="8721" width="8.85546875" style="39"/>
    <col min="8722" max="8722" width="36.85546875" style="39" customWidth="1"/>
    <col min="8723" max="8971" width="8.85546875" style="39"/>
    <col min="8972" max="8972" width="3" style="39" customWidth="1"/>
    <col min="8973" max="8974" width="8.85546875" style="39"/>
    <col min="8975" max="8975" width="17.42578125" style="39" customWidth="1"/>
    <col min="8976" max="8977" width="8.85546875" style="39"/>
    <col min="8978" max="8978" width="36.85546875" style="39" customWidth="1"/>
    <col min="8979" max="9227" width="8.85546875" style="39"/>
    <col min="9228" max="9228" width="3" style="39" customWidth="1"/>
    <col min="9229" max="9230" width="8.85546875" style="39"/>
    <col min="9231" max="9231" width="17.42578125" style="39" customWidth="1"/>
    <col min="9232" max="9233" width="8.85546875" style="39"/>
    <col min="9234" max="9234" width="36.85546875" style="39" customWidth="1"/>
    <col min="9235" max="9483" width="8.85546875" style="39"/>
    <col min="9484" max="9484" width="3" style="39" customWidth="1"/>
    <col min="9485" max="9486" width="8.85546875" style="39"/>
    <col min="9487" max="9487" width="17.42578125" style="39" customWidth="1"/>
    <col min="9488" max="9489" width="8.85546875" style="39"/>
    <col min="9490" max="9490" width="36.85546875" style="39" customWidth="1"/>
    <col min="9491" max="9739" width="8.85546875" style="39"/>
    <col min="9740" max="9740" width="3" style="39" customWidth="1"/>
    <col min="9741" max="9742" width="8.85546875" style="39"/>
    <col min="9743" max="9743" width="17.42578125" style="39" customWidth="1"/>
    <col min="9744" max="9745" width="8.85546875" style="39"/>
    <col min="9746" max="9746" width="36.85546875" style="39" customWidth="1"/>
    <col min="9747" max="9995" width="8.85546875" style="39"/>
    <col min="9996" max="9996" width="3" style="39" customWidth="1"/>
    <col min="9997" max="9998" width="8.85546875" style="39"/>
    <col min="9999" max="9999" width="17.42578125" style="39" customWidth="1"/>
    <col min="10000" max="10001" width="8.85546875" style="39"/>
    <col min="10002" max="10002" width="36.85546875" style="39" customWidth="1"/>
    <col min="10003" max="10251" width="8.85546875" style="39"/>
    <col min="10252" max="10252" width="3" style="39" customWidth="1"/>
    <col min="10253" max="10254" width="8.85546875" style="39"/>
    <col min="10255" max="10255" width="17.42578125" style="39" customWidth="1"/>
    <col min="10256" max="10257" width="8.85546875" style="39"/>
    <col min="10258" max="10258" width="36.85546875" style="39" customWidth="1"/>
    <col min="10259" max="10507" width="8.85546875" style="39"/>
    <col min="10508" max="10508" width="3" style="39" customWidth="1"/>
    <col min="10509" max="10510" width="8.85546875" style="39"/>
    <col min="10511" max="10511" width="17.42578125" style="39" customWidth="1"/>
    <col min="10512" max="10513" width="8.85546875" style="39"/>
    <col min="10514" max="10514" width="36.85546875" style="39" customWidth="1"/>
    <col min="10515" max="10763" width="8.85546875" style="39"/>
    <col min="10764" max="10764" width="3" style="39" customWidth="1"/>
    <col min="10765" max="10766" width="8.85546875" style="39"/>
    <col min="10767" max="10767" width="17.42578125" style="39" customWidth="1"/>
    <col min="10768" max="10769" width="8.85546875" style="39"/>
    <col min="10770" max="10770" width="36.85546875" style="39" customWidth="1"/>
    <col min="10771" max="11019" width="8.85546875" style="39"/>
    <col min="11020" max="11020" width="3" style="39" customWidth="1"/>
    <col min="11021" max="11022" width="8.85546875" style="39"/>
    <col min="11023" max="11023" width="17.42578125" style="39" customWidth="1"/>
    <col min="11024" max="11025" width="8.85546875" style="39"/>
    <col min="11026" max="11026" width="36.85546875" style="39" customWidth="1"/>
    <col min="11027" max="11275" width="8.85546875" style="39"/>
    <col min="11276" max="11276" width="3" style="39" customWidth="1"/>
    <col min="11277" max="11278" width="8.85546875" style="39"/>
    <col min="11279" max="11279" width="17.42578125" style="39" customWidth="1"/>
    <col min="11280" max="11281" width="8.85546875" style="39"/>
    <col min="11282" max="11282" width="36.85546875" style="39" customWidth="1"/>
    <col min="11283" max="11531" width="8.85546875" style="39"/>
    <col min="11532" max="11532" width="3" style="39" customWidth="1"/>
    <col min="11533" max="11534" width="8.85546875" style="39"/>
    <col min="11535" max="11535" width="17.42578125" style="39" customWidth="1"/>
    <col min="11536" max="11537" width="8.85546875" style="39"/>
    <col min="11538" max="11538" width="36.85546875" style="39" customWidth="1"/>
    <col min="11539" max="11787" width="8.85546875" style="39"/>
    <col min="11788" max="11788" width="3" style="39" customWidth="1"/>
    <col min="11789" max="11790" width="8.85546875" style="39"/>
    <col min="11791" max="11791" width="17.42578125" style="39" customWidth="1"/>
    <col min="11792" max="11793" width="8.85546875" style="39"/>
    <col min="11794" max="11794" width="36.85546875" style="39" customWidth="1"/>
    <col min="11795" max="12043" width="8.85546875" style="39"/>
    <col min="12044" max="12044" width="3" style="39" customWidth="1"/>
    <col min="12045" max="12046" width="8.85546875" style="39"/>
    <col min="12047" max="12047" width="17.42578125" style="39" customWidth="1"/>
    <col min="12048" max="12049" width="8.85546875" style="39"/>
    <col min="12050" max="12050" width="36.85546875" style="39" customWidth="1"/>
    <col min="12051" max="12299" width="8.85546875" style="39"/>
    <col min="12300" max="12300" width="3" style="39" customWidth="1"/>
    <col min="12301" max="12302" width="8.85546875" style="39"/>
    <col min="12303" max="12303" width="17.42578125" style="39" customWidth="1"/>
    <col min="12304" max="12305" width="8.85546875" style="39"/>
    <col min="12306" max="12306" width="36.85546875" style="39" customWidth="1"/>
    <col min="12307" max="12555" width="8.85546875" style="39"/>
    <col min="12556" max="12556" width="3" style="39" customWidth="1"/>
    <col min="12557" max="12558" width="8.85546875" style="39"/>
    <col min="12559" max="12559" width="17.42578125" style="39" customWidth="1"/>
    <col min="12560" max="12561" width="8.85546875" style="39"/>
    <col min="12562" max="12562" width="36.85546875" style="39" customWidth="1"/>
    <col min="12563" max="12811" width="8.85546875" style="39"/>
    <col min="12812" max="12812" width="3" style="39" customWidth="1"/>
    <col min="12813" max="12814" width="8.85546875" style="39"/>
    <col min="12815" max="12815" width="17.42578125" style="39" customWidth="1"/>
    <col min="12816" max="12817" width="8.85546875" style="39"/>
    <col min="12818" max="12818" width="36.85546875" style="39" customWidth="1"/>
    <col min="12819" max="13067" width="8.85546875" style="39"/>
    <col min="13068" max="13068" width="3" style="39" customWidth="1"/>
    <col min="13069" max="13070" width="8.85546875" style="39"/>
    <col min="13071" max="13071" width="17.42578125" style="39" customWidth="1"/>
    <col min="13072" max="13073" width="8.85546875" style="39"/>
    <col min="13074" max="13074" width="36.85546875" style="39" customWidth="1"/>
    <col min="13075" max="13323" width="8.85546875" style="39"/>
    <col min="13324" max="13324" width="3" style="39" customWidth="1"/>
    <col min="13325" max="13326" width="8.85546875" style="39"/>
    <col min="13327" max="13327" width="17.42578125" style="39" customWidth="1"/>
    <col min="13328" max="13329" width="8.85546875" style="39"/>
    <col min="13330" max="13330" width="36.85546875" style="39" customWidth="1"/>
    <col min="13331" max="13579" width="8.85546875" style="39"/>
    <col min="13580" max="13580" width="3" style="39" customWidth="1"/>
    <col min="13581" max="13582" width="8.85546875" style="39"/>
    <col min="13583" max="13583" width="17.42578125" style="39" customWidth="1"/>
    <col min="13584" max="13585" width="8.85546875" style="39"/>
    <col min="13586" max="13586" width="36.85546875" style="39" customWidth="1"/>
    <col min="13587" max="13835" width="8.85546875" style="39"/>
    <col min="13836" max="13836" width="3" style="39" customWidth="1"/>
    <col min="13837" max="13838" width="8.85546875" style="39"/>
    <col min="13839" max="13839" width="17.42578125" style="39" customWidth="1"/>
    <col min="13840" max="13841" width="8.85546875" style="39"/>
    <col min="13842" max="13842" width="36.85546875" style="39" customWidth="1"/>
    <col min="13843" max="14091" width="8.85546875" style="39"/>
    <col min="14092" max="14092" width="3" style="39" customWidth="1"/>
    <col min="14093" max="14094" width="8.85546875" style="39"/>
    <col min="14095" max="14095" width="17.42578125" style="39" customWidth="1"/>
    <col min="14096" max="14097" width="8.85546875" style="39"/>
    <col min="14098" max="14098" width="36.85546875" style="39" customWidth="1"/>
    <col min="14099" max="14347" width="8.85546875" style="39"/>
    <col min="14348" max="14348" width="3" style="39" customWidth="1"/>
    <col min="14349" max="14350" width="8.85546875" style="39"/>
    <col min="14351" max="14351" width="17.42578125" style="39" customWidth="1"/>
    <col min="14352" max="14353" width="8.85546875" style="39"/>
    <col min="14354" max="14354" width="36.85546875" style="39" customWidth="1"/>
    <col min="14355" max="14603" width="8.85546875" style="39"/>
    <col min="14604" max="14604" width="3" style="39" customWidth="1"/>
    <col min="14605" max="14606" width="8.85546875" style="39"/>
    <col min="14607" max="14607" width="17.42578125" style="39" customWidth="1"/>
    <col min="14608" max="14609" width="8.85546875" style="39"/>
    <col min="14610" max="14610" width="36.85546875" style="39" customWidth="1"/>
    <col min="14611" max="14859" width="8.85546875" style="39"/>
    <col min="14860" max="14860" width="3" style="39" customWidth="1"/>
    <col min="14861" max="14862" width="8.85546875" style="39"/>
    <col min="14863" max="14863" width="17.42578125" style="39" customWidth="1"/>
    <col min="14864" max="14865" width="8.85546875" style="39"/>
    <col min="14866" max="14866" width="36.85546875" style="39" customWidth="1"/>
    <col min="14867" max="15115" width="8.85546875" style="39"/>
    <col min="15116" max="15116" width="3" style="39" customWidth="1"/>
    <col min="15117" max="15118" width="8.85546875" style="39"/>
    <col min="15119" max="15119" width="17.42578125" style="39" customWidth="1"/>
    <col min="15120" max="15121" width="8.85546875" style="39"/>
    <col min="15122" max="15122" width="36.85546875" style="39" customWidth="1"/>
    <col min="15123" max="15371" width="8.85546875" style="39"/>
    <col min="15372" max="15372" width="3" style="39" customWidth="1"/>
    <col min="15373" max="15374" width="8.85546875" style="39"/>
    <col min="15375" max="15375" width="17.42578125" style="39" customWidth="1"/>
    <col min="15376" max="15377" width="8.85546875" style="39"/>
    <col min="15378" max="15378" width="36.85546875" style="39" customWidth="1"/>
    <col min="15379" max="15627" width="8.85546875" style="39"/>
    <col min="15628" max="15628" width="3" style="39" customWidth="1"/>
    <col min="15629" max="15630" width="8.85546875" style="39"/>
    <col min="15631" max="15631" width="17.42578125" style="39" customWidth="1"/>
    <col min="15632" max="15633" width="8.85546875" style="39"/>
    <col min="15634" max="15634" width="36.85546875" style="39" customWidth="1"/>
    <col min="15635" max="15883" width="8.85546875" style="39"/>
    <col min="15884" max="15884" width="3" style="39" customWidth="1"/>
    <col min="15885" max="15886" width="8.85546875" style="39"/>
    <col min="15887" max="15887" width="17.42578125" style="39" customWidth="1"/>
    <col min="15888" max="15889" width="8.85546875" style="39"/>
    <col min="15890" max="15890" width="36.85546875" style="39" customWidth="1"/>
    <col min="15891" max="16139" width="8.85546875" style="39"/>
    <col min="16140" max="16140" width="3" style="39" customWidth="1"/>
    <col min="16141" max="16142" width="8.85546875" style="39"/>
    <col min="16143" max="16143" width="17.42578125" style="39" customWidth="1"/>
    <col min="16144" max="16145" width="8.85546875" style="39"/>
    <col min="16146" max="16146" width="36.85546875" style="39" customWidth="1"/>
    <col min="16147" max="16384" width="8.85546875" style="39"/>
  </cols>
  <sheetData>
    <row r="1" spans="1:19" ht="13.15" customHeight="1">
      <c r="A1" s="255" t="s">
        <v>94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</row>
    <row r="2" spans="1:19" ht="13.15" customHeight="1">
      <c r="A2" s="257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</row>
    <row r="3" spans="1:19" ht="24.6" customHeight="1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s="40" customFormat="1" ht="14.25">
      <c r="A4" s="78"/>
      <c r="B4" s="79" t="s">
        <v>47</v>
      </c>
      <c r="C4" s="83" t="s">
        <v>48</v>
      </c>
      <c r="D4" s="80" t="s">
        <v>49</v>
      </c>
      <c r="E4" s="81" t="s">
        <v>50</v>
      </c>
      <c r="F4" s="82" t="s">
        <v>48</v>
      </c>
      <c r="G4" s="80" t="s">
        <v>49</v>
      </c>
      <c r="H4" s="81" t="s">
        <v>50</v>
      </c>
      <c r="I4" s="82" t="s">
        <v>48</v>
      </c>
      <c r="J4" s="80" t="s">
        <v>49</v>
      </c>
      <c r="K4" s="81" t="s">
        <v>50</v>
      </c>
      <c r="L4" s="83" t="s">
        <v>48</v>
      </c>
      <c r="M4" s="80" t="s">
        <v>49</v>
      </c>
      <c r="N4" s="81" t="s">
        <v>50</v>
      </c>
      <c r="O4" s="82" t="s">
        <v>48</v>
      </c>
      <c r="P4" s="80" t="s">
        <v>49</v>
      </c>
      <c r="Q4" s="81" t="s">
        <v>50</v>
      </c>
      <c r="R4" s="84" t="s">
        <v>51</v>
      </c>
      <c r="S4" s="84" t="s">
        <v>52</v>
      </c>
    </row>
    <row r="5" spans="1:19" ht="14.45" customHeight="1">
      <c r="A5" s="85">
        <v>1</v>
      </c>
      <c r="B5" s="214" t="s">
        <v>88</v>
      </c>
      <c r="C5" s="215">
        <v>2493</v>
      </c>
      <c r="D5" s="216" t="s">
        <v>167</v>
      </c>
      <c r="E5" s="217">
        <v>7</v>
      </c>
      <c r="F5" s="218">
        <v>209</v>
      </c>
      <c r="G5" s="216" t="s">
        <v>168</v>
      </c>
      <c r="H5" s="219">
        <v>11</v>
      </c>
      <c r="I5" s="229"/>
      <c r="J5" s="228"/>
      <c r="K5" s="219"/>
      <c r="L5" s="215"/>
      <c r="M5" s="216"/>
      <c r="N5" s="219"/>
      <c r="O5" s="218"/>
      <c r="P5" s="216"/>
      <c r="Q5" s="219"/>
      <c r="R5" s="220"/>
      <c r="S5" s="220" t="s">
        <v>169</v>
      </c>
    </row>
    <row r="6" spans="1:19" ht="15">
      <c r="A6" s="85">
        <v>2</v>
      </c>
      <c r="B6" s="214" t="s">
        <v>89</v>
      </c>
      <c r="C6" s="215">
        <v>549</v>
      </c>
      <c r="D6" s="216" t="s">
        <v>154</v>
      </c>
      <c r="E6" s="217">
        <v>3</v>
      </c>
      <c r="F6" s="218">
        <v>548</v>
      </c>
      <c r="G6" s="216" t="s">
        <v>155</v>
      </c>
      <c r="H6" s="219">
        <v>8</v>
      </c>
      <c r="I6" s="229">
        <v>547</v>
      </c>
      <c r="J6" s="228" t="s">
        <v>156</v>
      </c>
      <c r="K6" s="219">
        <v>5</v>
      </c>
      <c r="L6" s="215"/>
      <c r="M6" s="216"/>
      <c r="N6" s="219"/>
      <c r="O6" s="218"/>
      <c r="P6" s="216"/>
      <c r="Q6" s="219"/>
      <c r="R6" s="220"/>
      <c r="S6" s="220" t="s">
        <v>163</v>
      </c>
    </row>
    <row r="7" spans="1:19" ht="15">
      <c r="A7" s="85">
        <v>3</v>
      </c>
      <c r="B7" s="214" t="s">
        <v>90</v>
      </c>
      <c r="C7" s="215">
        <v>551</v>
      </c>
      <c r="D7" s="216" t="s">
        <v>157</v>
      </c>
      <c r="E7" s="217">
        <v>6</v>
      </c>
      <c r="F7" s="218">
        <v>552</v>
      </c>
      <c r="G7" s="216" t="s">
        <v>158</v>
      </c>
      <c r="H7" s="219">
        <v>9</v>
      </c>
      <c r="I7" s="229">
        <v>354</v>
      </c>
      <c r="J7" s="228" t="s">
        <v>159</v>
      </c>
      <c r="K7" s="219">
        <v>12</v>
      </c>
      <c r="L7" s="215"/>
      <c r="M7" s="216"/>
      <c r="N7" s="219"/>
      <c r="O7" s="218"/>
      <c r="P7" s="216"/>
      <c r="Q7" s="219"/>
      <c r="R7" s="220"/>
      <c r="S7" s="220" t="s">
        <v>163</v>
      </c>
    </row>
    <row r="8" spans="1:19" ht="15">
      <c r="A8" s="85">
        <v>4</v>
      </c>
      <c r="B8" s="214" t="s">
        <v>103</v>
      </c>
      <c r="C8" s="215">
        <v>1162</v>
      </c>
      <c r="D8" s="216" t="s">
        <v>160</v>
      </c>
      <c r="E8" s="217">
        <v>11</v>
      </c>
      <c r="F8" s="218">
        <v>557</v>
      </c>
      <c r="G8" s="216" t="s">
        <v>161</v>
      </c>
      <c r="H8" s="219">
        <v>7</v>
      </c>
      <c r="I8" s="229">
        <v>558</v>
      </c>
      <c r="J8" s="228" t="s">
        <v>162</v>
      </c>
      <c r="K8" s="219">
        <v>2</v>
      </c>
      <c r="L8" s="215"/>
      <c r="M8" s="216"/>
      <c r="N8" s="219"/>
      <c r="O8" s="218"/>
      <c r="P8" s="216"/>
      <c r="Q8" s="219"/>
      <c r="R8" s="220"/>
      <c r="S8" s="220" t="s">
        <v>163</v>
      </c>
    </row>
    <row r="9" spans="1:19" ht="15">
      <c r="A9" s="85">
        <v>5</v>
      </c>
      <c r="B9" s="214" t="s">
        <v>104</v>
      </c>
      <c r="C9" s="215">
        <v>546</v>
      </c>
      <c r="D9" s="216" t="s">
        <v>176</v>
      </c>
      <c r="E9" s="217">
        <v>4</v>
      </c>
      <c r="F9" s="218">
        <v>544</v>
      </c>
      <c r="G9" s="216" t="s">
        <v>118</v>
      </c>
      <c r="H9" s="219">
        <v>10</v>
      </c>
      <c r="I9" s="229">
        <v>5873</v>
      </c>
      <c r="J9" s="228" t="s">
        <v>182</v>
      </c>
      <c r="K9" s="219">
        <v>17</v>
      </c>
      <c r="L9" s="215"/>
      <c r="M9" s="216"/>
      <c r="N9" s="219"/>
      <c r="O9" s="218"/>
      <c r="P9" s="216"/>
      <c r="Q9" s="219"/>
      <c r="R9" s="220"/>
      <c r="S9" s="220" t="s">
        <v>163</v>
      </c>
    </row>
    <row r="10" spans="1:19" ht="15">
      <c r="A10" s="85">
        <v>6</v>
      </c>
      <c r="B10" s="214" t="s">
        <v>112</v>
      </c>
      <c r="C10" s="215">
        <v>5151</v>
      </c>
      <c r="D10" s="216" t="s">
        <v>170</v>
      </c>
      <c r="E10" s="217">
        <v>16</v>
      </c>
      <c r="F10" s="218">
        <v>174</v>
      </c>
      <c r="G10" s="216" t="s">
        <v>171</v>
      </c>
      <c r="H10" s="219">
        <v>9</v>
      </c>
      <c r="I10" s="229">
        <v>173</v>
      </c>
      <c r="J10" s="228" t="s">
        <v>172</v>
      </c>
      <c r="K10" s="219">
        <v>5</v>
      </c>
      <c r="L10" s="215"/>
      <c r="M10" s="216"/>
      <c r="N10" s="219"/>
      <c r="O10" s="218"/>
      <c r="P10" s="216"/>
      <c r="Q10" s="219"/>
      <c r="R10" s="220"/>
      <c r="S10" s="220" t="s">
        <v>175</v>
      </c>
    </row>
    <row r="11" spans="1:19" ht="15">
      <c r="A11" s="85">
        <v>7</v>
      </c>
      <c r="B11" s="214" t="s">
        <v>113</v>
      </c>
      <c r="C11" s="215">
        <v>2124</v>
      </c>
      <c r="D11" s="216" t="s">
        <v>173</v>
      </c>
      <c r="E11" s="217">
        <v>18</v>
      </c>
      <c r="F11" s="218">
        <v>170</v>
      </c>
      <c r="G11" s="216" t="s">
        <v>174</v>
      </c>
      <c r="H11" s="219">
        <v>12</v>
      </c>
      <c r="I11" s="229">
        <v>171</v>
      </c>
      <c r="J11" s="228" t="s">
        <v>127</v>
      </c>
      <c r="K11" s="219">
        <v>13</v>
      </c>
      <c r="L11" s="215"/>
      <c r="M11" s="216"/>
      <c r="N11" s="219"/>
      <c r="O11" s="218"/>
      <c r="P11" s="216"/>
      <c r="Q11" s="219"/>
      <c r="R11" s="220"/>
      <c r="S11" s="220" t="s">
        <v>175</v>
      </c>
    </row>
    <row r="12" spans="1:19" ht="15">
      <c r="A12" s="85">
        <v>8</v>
      </c>
      <c r="B12" s="214" t="s">
        <v>93</v>
      </c>
      <c r="C12" s="215">
        <v>5280</v>
      </c>
      <c r="D12" s="216" t="s">
        <v>143</v>
      </c>
      <c r="E12" s="217">
        <v>6</v>
      </c>
      <c r="F12" s="218">
        <v>5281</v>
      </c>
      <c r="G12" s="216" t="s">
        <v>144</v>
      </c>
      <c r="H12" s="219">
        <v>20</v>
      </c>
      <c r="I12" s="229"/>
      <c r="J12" s="228"/>
      <c r="K12" s="219"/>
      <c r="L12" s="215"/>
      <c r="M12" s="216"/>
      <c r="N12" s="219"/>
      <c r="O12" s="218"/>
      <c r="P12" s="216"/>
      <c r="Q12" s="219"/>
      <c r="R12" s="220"/>
      <c r="S12" s="220" t="s">
        <v>153</v>
      </c>
    </row>
    <row r="13" spans="1:19" ht="15">
      <c r="A13" s="85">
        <v>9</v>
      </c>
      <c r="B13" s="227" t="s">
        <v>133</v>
      </c>
      <c r="C13" s="215">
        <v>5269</v>
      </c>
      <c r="D13" s="216" t="s">
        <v>115</v>
      </c>
      <c r="E13" s="217">
        <v>2</v>
      </c>
      <c r="F13" s="218">
        <v>969</v>
      </c>
      <c r="G13" s="216" t="s">
        <v>164</v>
      </c>
      <c r="H13" s="219">
        <v>10</v>
      </c>
      <c r="I13" s="229">
        <v>355</v>
      </c>
      <c r="J13" s="228" t="s">
        <v>165</v>
      </c>
      <c r="K13" s="219">
        <v>23</v>
      </c>
      <c r="L13" s="215"/>
      <c r="M13" s="216"/>
      <c r="N13" s="219"/>
      <c r="O13" s="218"/>
      <c r="P13" s="216"/>
      <c r="Q13" s="219"/>
      <c r="R13" s="220"/>
      <c r="S13" s="220" t="s">
        <v>166</v>
      </c>
    </row>
    <row r="14" spans="1:19" ht="15">
      <c r="A14" s="85">
        <v>10</v>
      </c>
      <c r="B14" s="214" t="s">
        <v>106</v>
      </c>
      <c r="C14" s="215">
        <v>458</v>
      </c>
      <c r="D14" s="216" t="s">
        <v>145</v>
      </c>
      <c r="E14" s="217">
        <v>20</v>
      </c>
      <c r="F14" s="218">
        <v>476</v>
      </c>
      <c r="G14" s="216" t="s">
        <v>146</v>
      </c>
      <c r="H14" s="219">
        <v>4</v>
      </c>
      <c r="I14" s="229"/>
      <c r="J14" s="228"/>
      <c r="K14" s="219"/>
      <c r="L14" s="215"/>
      <c r="M14" s="216"/>
      <c r="N14" s="219"/>
      <c r="O14" s="218"/>
      <c r="P14" s="216"/>
      <c r="Q14" s="219"/>
      <c r="R14" s="220"/>
      <c r="S14" s="220" t="s">
        <v>181</v>
      </c>
    </row>
    <row r="15" spans="1:19" ht="15">
      <c r="A15" s="85">
        <v>11</v>
      </c>
      <c r="B15" s="214" t="s">
        <v>107</v>
      </c>
      <c r="C15" s="215">
        <v>268</v>
      </c>
      <c r="D15" s="216" t="s">
        <v>117</v>
      </c>
      <c r="E15" s="217">
        <v>7</v>
      </c>
      <c r="F15" s="218">
        <v>269</v>
      </c>
      <c r="G15" s="216" t="s">
        <v>147</v>
      </c>
      <c r="H15" s="219">
        <v>18</v>
      </c>
      <c r="I15" s="229"/>
      <c r="J15" s="228"/>
      <c r="K15" s="219"/>
      <c r="L15" s="215"/>
      <c r="M15" s="216"/>
      <c r="N15" s="219"/>
      <c r="O15" s="218"/>
      <c r="P15" s="216"/>
      <c r="Q15" s="219"/>
      <c r="R15" s="220"/>
      <c r="S15" s="220" t="s">
        <v>181</v>
      </c>
    </row>
    <row r="16" spans="1:19" ht="15">
      <c r="A16" s="85">
        <v>12</v>
      </c>
      <c r="B16" s="214" t="s">
        <v>105</v>
      </c>
      <c r="C16" s="215">
        <v>744</v>
      </c>
      <c r="D16" s="216" t="s">
        <v>177</v>
      </c>
      <c r="E16" s="217">
        <v>10</v>
      </c>
      <c r="F16" s="218">
        <v>1518</v>
      </c>
      <c r="G16" s="216" t="s">
        <v>178</v>
      </c>
      <c r="H16" s="219">
        <v>3</v>
      </c>
      <c r="I16" s="229">
        <v>5343</v>
      </c>
      <c r="J16" s="228" t="s">
        <v>179</v>
      </c>
      <c r="K16" s="219">
        <v>31</v>
      </c>
      <c r="L16" s="215"/>
      <c r="M16" s="216"/>
      <c r="N16" s="219"/>
      <c r="O16" s="218"/>
      <c r="P16" s="216"/>
      <c r="Q16" s="219"/>
      <c r="R16" s="220"/>
      <c r="S16" s="220" t="s">
        <v>180</v>
      </c>
    </row>
    <row r="17" spans="1:19" ht="15">
      <c r="A17" s="85">
        <v>13</v>
      </c>
      <c r="B17" s="214" t="s">
        <v>91</v>
      </c>
      <c r="C17" s="215">
        <v>2270</v>
      </c>
      <c r="D17" s="216" t="s">
        <v>138</v>
      </c>
      <c r="E17" s="217">
        <v>11</v>
      </c>
      <c r="F17" s="218">
        <v>875</v>
      </c>
      <c r="G17" s="216" t="s">
        <v>139</v>
      </c>
      <c r="H17" s="219">
        <v>99</v>
      </c>
      <c r="I17" s="229"/>
      <c r="J17" s="228"/>
      <c r="K17" s="219"/>
      <c r="L17" s="215"/>
      <c r="M17" s="216"/>
      <c r="N17" s="219"/>
      <c r="O17" s="218"/>
      <c r="P17" s="216"/>
      <c r="Q17" s="219"/>
      <c r="R17" s="220"/>
      <c r="S17" s="220" t="s">
        <v>142</v>
      </c>
    </row>
    <row r="18" spans="1:19" ht="15">
      <c r="A18" s="85">
        <v>14</v>
      </c>
      <c r="B18" s="214" t="s">
        <v>92</v>
      </c>
      <c r="C18" s="215">
        <v>741</v>
      </c>
      <c r="D18" s="216" t="s">
        <v>140</v>
      </c>
      <c r="E18" s="217">
        <v>14</v>
      </c>
      <c r="F18" s="218">
        <v>2888</v>
      </c>
      <c r="G18" s="216" t="s">
        <v>141</v>
      </c>
      <c r="H18" s="219">
        <v>28</v>
      </c>
      <c r="I18" s="229"/>
      <c r="J18" s="228"/>
      <c r="K18" s="219"/>
      <c r="L18" s="215"/>
      <c r="M18" s="216"/>
      <c r="N18" s="219"/>
      <c r="O18" s="218"/>
      <c r="P18" s="216"/>
      <c r="Q18" s="219"/>
      <c r="R18" s="220"/>
      <c r="S18" s="220" t="s">
        <v>142</v>
      </c>
    </row>
    <row r="19" spans="1:19" ht="15">
      <c r="A19" s="85">
        <v>15</v>
      </c>
      <c r="B19" s="214" t="s">
        <v>108</v>
      </c>
      <c r="C19" s="215">
        <v>1350</v>
      </c>
      <c r="D19" s="216" t="s">
        <v>134</v>
      </c>
      <c r="E19" s="217">
        <v>7</v>
      </c>
      <c r="F19" s="218">
        <v>742</v>
      </c>
      <c r="G19" s="216" t="s">
        <v>120</v>
      </c>
      <c r="H19" s="219">
        <v>5</v>
      </c>
      <c r="I19" s="229"/>
      <c r="J19" s="228"/>
      <c r="K19" s="219"/>
      <c r="L19" s="215"/>
      <c r="M19" s="216"/>
      <c r="N19" s="219"/>
      <c r="O19" s="218"/>
      <c r="P19" s="216"/>
      <c r="Q19" s="219"/>
      <c r="R19" s="220"/>
      <c r="S19" s="220" t="s">
        <v>137</v>
      </c>
    </row>
    <row r="20" spans="1:19" ht="15">
      <c r="A20" s="85">
        <v>16</v>
      </c>
      <c r="B20" s="214" t="s">
        <v>109</v>
      </c>
      <c r="C20" s="215">
        <v>1349</v>
      </c>
      <c r="D20" s="216" t="s">
        <v>135</v>
      </c>
      <c r="E20" s="217">
        <v>28</v>
      </c>
      <c r="F20" s="218">
        <v>2396</v>
      </c>
      <c r="G20" s="216" t="s">
        <v>136</v>
      </c>
      <c r="H20" s="219">
        <v>15</v>
      </c>
      <c r="I20" s="229"/>
      <c r="J20" s="228"/>
      <c r="K20" s="219"/>
      <c r="L20" s="215"/>
      <c r="M20" s="216"/>
      <c r="N20" s="219"/>
      <c r="O20" s="218"/>
      <c r="P20" s="216"/>
      <c r="Q20" s="219"/>
      <c r="R20" s="220"/>
      <c r="S20" s="220" t="s">
        <v>137</v>
      </c>
    </row>
    <row r="21" spans="1:19" ht="14.45" customHeight="1">
      <c r="A21" s="85">
        <v>17</v>
      </c>
      <c r="B21" s="214" t="s">
        <v>110</v>
      </c>
      <c r="C21" s="215">
        <v>399</v>
      </c>
      <c r="D21" s="216" t="s">
        <v>148</v>
      </c>
      <c r="E21" s="217">
        <v>24</v>
      </c>
      <c r="F21" s="218">
        <v>1896</v>
      </c>
      <c r="G21" s="216" t="s">
        <v>149</v>
      </c>
      <c r="H21" s="219">
        <v>3</v>
      </c>
      <c r="I21" s="229"/>
      <c r="J21" s="228"/>
      <c r="K21" s="219"/>
      <c r="L21" s="215"/>
      <c r="M21" s="216"/>
      <c r="N21" s="219"/>
      <c r="O21" s="218"/>
      <c r="P21" s="216"/>
      <c r="Q21" s="219"/>
      <c r="R21" s="220"/>
      <c r="S21" s="220" t="s">
        <v>152</v>
      </c>
    </row>
    <row r="22" spans="1:19" ht="15">
      <c r="A22" s="85">
        <v>18</v>
      </c>
      <c r="B22" s="214" t="s">
        <v>111</v>
      </c>
      <c r="C22" s="215">
        <v>788</v>
      </c>
      <c r="D22" s="216" t="s">
        <v>150</v>
      </c>
      <c r="E22" s="217">
        <v>9</v>
      </c>
      <c r="F22" s="218">
        <v>3958</v>
      </c>
      <c r="G22" s="216" t="s">
        <v>151</v>
      </c>
      <c r="H22" s="219">
        <v>10</v>
      </c>
      <c r="I22" s="229"/>
      <c r="J22" s="228"/>
      <c r="K22" s="219"/>
      <c r="L22" s="215"/>
      <c r="M22" s="216"/>
      <c r="N22" s="219"/>
      <c r="O22" s="218"/>
      <c r="P22" s="216"/>
      <c r="Q22" s="219"/>
      <c r="R22" s="220"/>
      <c r="S22" s="220" t="s">
        <v>152</v>
      </c>
    </row>
    <row r="23" spans="1:19" ht="15">
      <c r="A23" s="85">
        <v>19</v>
      </c>
      <c r="B23" s="214"/>
      <c r="C23" s="215"/>
      <c r="D23" s="216"/>
      <c r="E23" s="217"/>
      <c r="F23" s="218"/>
      <c r="G23" s="216"/>
      <c r="H23" s="219"/>
      <c r="I23" s="229"/>
      <c r="J23" s="228"/>
      <c r="K23" s="219"/>
      <c r="L23" s="215"/>
      <c r="M23" s="216"/>
      <c r="N23" s="219"/>
      <c r="O23" s="218"/>
      <c r="P23" s="216"/>
      <c r="Q23" s="219"/>
      <c r="R23" s="220"/>
      <c r="S23" s="220"/>
    </row>
    <row r="24" spans="1:19" ht="15">
      <c r="A24" s="85">
        <v>20</v>
      </c>
      <c r="B24" s="214"/>
      <c r="C24" s="215"/>
      <c r="D24" s="216"/>
      <c r="E24" s="217"/>
      <c r="F24" s="218"/>
      <c r="G24" s="216"/>
      <c r="H24" s="219"/>
      <c r="I24" s="229"/>
      <c r="J24" s="228"/>
      <c r="K24" s="219"/>
      <c r="L24" s="215"/>
      <c r="M24" s="216"/>
      <c r="N24" s="219"/>
      <c r="O24" s="218"/>
      <c r="P24" s="216"/>
      <c r="Q24" s="219"/>
      <c r="R24" s="220"/>
      <c r="S24" s="220"/>
    </row>
    <row r="25" spans="1:19" ht="15">
      <c r="A25" s="85">
        <v>21</v>
      </c>
      <c r="B25" s="214"/>
      <c r="C25" s="215"/>
      <c r="D25" s="216"/>
      <c r="E25" s="217"/>
      <c r="F25" s="218"/>
      <c r="G25" s="216"/>
      <c r="H25" s="219"/>
      <c r="I25" s="229"/>
      <c r="J25" s="228"/>
      <c r="K25" s="219"/>
      <c r="L25" s="215"/>
      <c r="M25" s="216"/>
      <c r="N25" s="219"/>
      <c r="O25" s="218"/>
      <c r="P25" s="216"/>
      <c r="Q25" s="219"/>
      <c r="R25" s="220"/>
      <c r="S25" s="220"/>
    </row>
    <row r="26" spans="1:19" ht="15">
      <c r="A26" s="85">
        <v>22</v>
      </c>
      <c r="B26" s="195"/>
      <c r="C26" s="92"/>
      <c r="D26" s="86"/>
      <c r="E26" s="87"/>
      <c r="F26" s="88"/>
      <c r="G26" s="86"/>
      <c r="H26" s="89"/>
      <c r="I26" s="90"/>
      <c r="J26" s="91"/>
      <c r="K26" s="89"/>
      <c r="L26" s="92"/>
      <c r="M26" s="86"/>
      <c r="N26" s="89"/>
      <c r="O26" s="88"/>
      <c r="P26" s="86"/>
      <c r="Q26" s="89"/>
      <c r="R26" s="91"/>
      <c r="S26" s="91"/>
    </row>
    <row r="27" spans="1:19" ht="15">
      <c r="A27" s="85">
        <v>23</v>
      </c>
      <c r="B27" s="195"/>
      <c r="C27" s="92"/>
      <c r="D27" s="86"/>
      <c r="E27" s="87"/>
      <c r="F27" s="88"/>
      <c r="G27" s="86"/>
      <c r="H27" s="89"/>
      <c r="I27" s="90"/>
      <c r="J27" s="91"/>
      <c r="K27" s="89"/>
      <c r="L27" s="92"/>
      <c r="M27" s="86"/>
      <c r="N27" s="89"/>
      <c r="O27" s="88"/>
      <c r="P27" s="86"/>
      <c r="Q27" s="89"/>
      <c r="R27" s="91"/>
      <c r="S27" s="91"/>
    </row>
    <row r="28" spans="1:19" ht="15">
      <c r="A28" s="85">
        <v>24</v>
      </c>
      <c r="B28" s="195"/>
      <c r="C28" s="92"/>
      <c r="D28" s="86"/>
      <c r="E28" s="87"/>
      <c r="F28" s="88"/>
      <c r="G28" s="86"/>
      <c r="H28" s="89"/>
      <c r="I28" s="90"/>
      <c r="J28" s="91"/>
      <c r="K28" s="89"/>
      <c r="L28" s="92"/>
      <c r="M28" s="86"/>
      <c r="N28" s="89"/>
      <c r="O28" s="88"/>
      <c r="P28" s="86"/>
      <c r="Q28" s="89"/>
      <c r="R28" s="91"/>
      <c r="S28" s="91"/>
    </row>
    <row r="29" spans="1:19" ht="15">
      <c r="A29" s="85">
        <v>25</v>
      </c>
      <c r="B29" s="195"/>
      <c r="C29" s="92"/>
      <c r="D29" s="86"/>
      <c r="E29" s="87"/>
      <c r="F29" s="88"/>
      <c r="G29" s="86"/>
      <c r="H29" s="89"/>
      <c r="I29" s="90"/>
      <c r="J29" s="91"/>
      <c r="K29" s="89"/>
      <c r="L29" s="92"/>
      <c r="M29" s="86"/>
      <c r="N29" s="89"/>
      <c r="O29" s="88"/>
      <c r="P29" s="86"/>
      <c r="Q29" s="89"/>
      <c r="R29" s="91"/>
      <c r="S29" s="91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40"/>
  <sheetViews>
    <sheetView workbookViewId="0">
      <selection activeCell="B5" sqref="B5"/>
    </sheetView>
  </sheetViews>
  <sheetFormatPr defaultRowHeight="15"/>
  <cols>
    <col min="1" max="1" width="9.5703125" bestFit="1" customWidth="1"/>
    <col min="2" max="2" width="38" style="39" bestFit="1" customWidth="1"/>
    <col min="3" max="3" width="5.85546875" style="39" customWidth="1"/>
    <col min="4" max="4" width="16" style="39" customWidth="1"/>
    <col min="5" max="5" width="4.7109375" style="39" customWidth="1"/>
    <col min="6" max="6" width="5.85546875" style="39" customWidth="1"/>
    <col min="7" max="7" width="16" style="39" customWidth="1"/>
    <col min="8" max="8" width="4.7109375" style="49" customWidth="1"/>
    <col min="9" max="9" width="5.85546875" style="49" customWidth="1"/>
    <col min="10" max="10" width="16" style="49" customWidth="1"/>
    <col min="11" max="11" width="4.7109375" style="49" customWidth="1"/>
    <col min="12" max="12" width="5.7109375" style="49" customWidth="1"/>
    <col min="13" max="13" width="16" style="49" customWidth="1"/>
    <col min="14" max="14" width="4.7109375" style="49" customWidth="1"/>
    <col min="15" max="15" width="5.42578125" style="49" customWidth="1"/>
    <col min="16" max="16" width="16" style="49" customWidth="1"/>
    <col min="17" max="17" width="4.7109375" style="49" customWidth="1"/>
    <col min="18" max="18" width="9.7109375" style="49" customWidth="1"/>
    <col min="19" max="19" width="8.85546875" style="39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>
      <c r="A2" s="266" t="s">
        <v>95</v>
      </c>
      <c r="B2" s="268" t="s">
        <v>96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 ht="14.45" customHeight="1">
      <c r="A3" s="267"/>
      <c r="B3" s="269" t="s">
        <v>97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</row>
    <row r="4" spans="1:19">
      <c r="A4" s="38" t="s">
        <v>7</v>
      </c>
      <c r="B4" s="79" t="s">
        <v>47</v>
      </c>
      <c r="C4" s="83" t="s">
        <v>48</v>
      </c>
      <c r="D4" s="80" t="s">
        <v>49</v>
      </c>
      <c r="E4" s="81" t="s">
        <v>53</v>
      </c>
      <c r="F4" s="83" t="s">
        <v>48</v>
      </c>
      <c r="G4" s="80" t="s">
        <v>49</v>
      </c>
      <c r="H4" s="81" t="s">
        <v>53</v>
      </c>
      <c r="I4" s="82" t="s">
        <v>48</v>
      </c>
      <c r="J4" s="80" t="s">
        <v>49</v>
      </c>
      <c r="K4" s="221" t="s">
        <v>53</v>
      </c>
      <c r="L4" s="222" t="s">
        <v>48</v>
      </c>
      <c r="M4" s="80" t="s">
        <v>49</v>
      </c>
      <c r="N4" s="81" t="s">
        <v>53</v>
      </c>
      <c r="O4" s="83" t="s">
        <v>48</v>
      </c>
      <c r="P4" s="80" t="s">
        <v>49</v>
      </c>
      <c r="Q4" s="81" t="s">
        <v>53</v>
      </c>
      <c r="R4" s="83" t="s">
        <v>51</v>
      </c>
      <c r="S4" s="80" t="s">
        <v>52</v>
      </c>
    </row>
    <row r="5" spans="1:19" ht="15.75" thickBot="1">
      <c r="A5" s="264" t="s">
        <v>8</v>
      </c>
      <c r="B5" s="193" t="str">
        <f>'Prezence 1.7.'!B17</f>
        <v>TJ Avia Čakovice "A"</v>
      </c>
      <c r="C5" s="193">
        <f>'Prezence 1.7.'!C17</f>
        <v>2270</v>
      </c>
      <c r="D5" s="193" t="str">
        <f>'Prezence 1.7.'!D17</f>
        <v>Milan Kučera</v>
      </c>
      <c r="E5" s="193">
        <f>'Prezence 1.7.'!E17</f>
        <v>11</v>
      </c>
      <c r="F5" s="193">
        <f>'Prezence 1.7.'!F17</f>
        <v>875</v>
      </c>
      <c r="G5" s="193" t="str">
        <f>'Prezence 1.7.'!G17</f>
        <v>Jiří Kalous</v>
      </c>
      <c r="H5" s="193">
        <f>'Prezence 1.7.'!H17</f>
        <v>99</v>
      </c>
      <c r="I5" s="193">
        <f>'Prezence 1.7.'!I17</f>
        <v>0</v>
      </c>
      <c r="J5" s="193">
        <f>'Prezence 1.7.'!J17</f>
        <v>0</v>
      </c>
      <c r="K5" s="193">
        <f>'Prezence 1.7.'!K17</f>
        <v>0</v>
      </c>
      <c r="L5" s="193">
        <f>'Prezence 1.7.'!L17</f>
        <v>0</v>
      </c>
      <c r="M5" s="193">
        <f>'Prezence 1.7.'!M17</f>
        <v>0</v>
      </c>
      <c r="N5" s="193">
        <f>'Prezence 1.7.'!N17</f>
        <v>0</v>
      </c>
      <c r="O5" s="193">
        <f>'Prezence 1.7.'!O17</f>
        <v>0</v>
      </c>
      <c r="P5" s="193">
        <f>'Prezence 1.7.'!P17</f>
        <v>0</v>
      </c>
      <c r="Q5" s="193">
        <f>'Prezence 1.7.'!Q17</f>
        <v>0</v>
      </c>
      <c r="R5" s="193">
        <f>'Prezence 1.7.'!R17</f>
        <v>0</v>
      </c>
      <c r="S5" s="193" t="str">
        <f>'Prezence 1.7.'!S17</f>
        <v>Fritz</v>
      </c>
    </row>
    <row r="6" spans="1:19" ht="15.75" thickBot="1">
      <c r="A6" s="270"/>
      <c r="B6" s="193" t="str">
        <f>'Prezence 1.7.'!B16</f>
        <v>NK CLIMAX Vsetín "A"</v>
      </c>
      <c r="C6" s="193">
        <f>'Prezence 1.7.'!C16</f>
        <v>744</v>
      </c>
      <c r="D6" s="193" t="str">
        <f>'Prezence 1.7.'!D16</f>
        <v>Jan Chalupa</v>
      </c>
      <c r="E6" s="193">
        <f>'Prezence 1.7.'!E16</f>
        <v>10</v>
      </c>
      <c r="F6" s="193">
        <f>'Prezence 1.7.'!F16</f>
        <v>1518</v>
      </c>
      <c r="G6" s="193" t="str">
        <f>'Prezence 1.7.'!G16</f>
        <v>Michal Plachý</v>
      </c>
      <c r="H6" s="193">
        <f>'Prezence 1.7.'!H16</f>
        <v>3</v>
      </c>
      <c r="I6" s="193">
        <f>'Prezence 1.7.'!I16</f>
        <v>5343</v>
      </c>
      <c r="J6" s="193" t="str">
        <f>'Prezence 1.7.'!J16</f>
        <v>Ladislav Stupák</v>
      </c>
      <c r="K6" s="193">
        <f>'Prezence 1.7.'!K16</f>
        <v>31</v>
      </c>
      <c r="L6" s="193">
        <f>'Prezence 1.7.'!L16</f>
        <v>0</v>
      </c>
      <c r="M6" s="193">
        <f>'Prezence 1.7.'!M16</f>
        <v>0</v>
      </c>
      <c r="N6" s="193">
        <f>'Prezence 1.7.'!N16</f>
        <v>0</v>
      </c>
      <c r="O6" s="193">
        <f>'Prezence 1.7.'!O16</f>
        <v>0</v>
      </c>
      <c r="P6" s="193">
        <f>'Prezence 1.7.'!P16</f>
        <v>0</v>
      </c>
      <c r="Q6" s="193">
        <f>'Prezence 1.7.'!Q16</f>
        <v>0</v>
      </c>
      <c r="R6" s="193">
        <f>'Prezence 1.7.'!R16</f>
        <v>0</v>
      </c>
      <c r="S6" s="193" t="str">
        <f>'Prezence 1.7.'!S16</f>
        <v>Perun</v>
      </c>
    </row>
    <row r="7" spans="1:19" ht="15.75" thickBot="1">
      <c r="A7" s="270"/>
      <c r="B7" s="193" t="str">
        <f>'Prezence 1.7.'!B7</f>
        <v>SK Liapor - Witte Karlovy Vary z.s. "B"</v>
      </c>
      <c r="C7" s="193">
        <f>'Prezence 1.7.'!C7</f>
        <v>551</v>
      </c>
      <c r="D7" s="193" t="str">
        <f>'Prezence 1.7.'!D7</f>
        <v>Jakub Medek</v>
      </c>
      <c r="E7" s="193">
        <f>'Prezence 1.7.'!E7</f>
        <v>6</v>
      </c>
      <c r="F7" s="193">
        <f>'Prezence 1.7.'!F7</f>
        <v>552</v>
      </c>
      <c r="G7" s="193" t="str">
        <f>'Prezence 1.7.'!G7</f>
        <v>Matěj Medek</v>
      </c>
      <c r="H7" s="193">
        <f>'Prezence 1.7.'!H7</f>
        <v>9</v>
      </c>
      <c r="I7" s="193">
        <f>'Prezence 1.7.'!I7</f>
        <v>354</v>
      </c>
      <c r="J7" s="193" t="str">
        <f>'Prezence 1.7.'!J7</f>
        <v>Karel Hron</v>
      </c>
      <c r="K7" s="193">
        <f>'Prezence 1.7.'!K7</f>
        <v>12</v>
      </c>
      <c r="L7" s="193">
        <f>'Prezence 1.7.'!L7</f>
        <v>0</v>
      </c>
      <c r="M7" s="193">
        <f>'Prezence 1.7.'!M7</f>
        <v>0</v>
      </c>
      <c r="N7" s="193">
        <f>'Prezence 1.7.'!N7</f>
        <v>0</v>
      </c>
      <c r="O7" s="193">
        <f>'Prezence 1.7.'!O7</f>
        <v>0</v>
      </c>
      <c r="P7" s="193">
        <f>'Prezence 1.7.'!P7</f>
        <v>0</v>
      </c>
      <c r="Q7" s="193">
        <f>'Prezence 1.7.'!Q7</f>
        <v>0</v>
      </c>
      <c r="R7" s="193">
        <f>'Prezence 1.7.'!R7</f>
        <v>0</v>
      </c>
      <c r="S7" s="193" t="str">
        <f>'Prezence 1.7.'!S7</f>
        <v>Dvořák</v>
      </c>
    </row>
    <row r="8" spans="1:19" ht="15.75" thickBot="1">
      <c r="A8" s="270"/>
      <c r="B8" s="193" t="str">
        <f>'Prezence 1.7.'!B13</f>
        <v>TJ SOKOL Holice</v>
      </c>
      <c r="C8" s="193">
        <f>'Prezence 1.7.'!C13</f>
        <v>5269</v>
      </c>
      <c r="D8" s="193" t="str">
        <f>'Prezence 1.7.'!D13</f>
        <v>Pavel Kop</v>
      </c>
      <c r="E8" s="193">
        <f>'Prezence 1.7.'!E13</f>
        <v>2</v>
      </c>
      <c r="F8" s="193">
        <f>'Prezence 1.7.'!F13</f>
        <v>969</v>
      </c>
      <c r="G8" s="193" t="str">
        <f>'Prezence 1.7.'!G13</f>
        <v>Jakub Mrákava</v>
      </c>
      <c r="H8" s="193">
        <f>'Prezence 1.7.'!H13</f>
        <v>10</v>
      </c>
      <c r="I8" s="193">
        <f>'Prezence 1.7.'!I13</f>
        <v>355</v>
      </c>
      <c r="J8" s="193" t="str">
        <f>'Prezence 1.7.'!J13</f>
        <v>Martin Krátký</v>
      </c>
      <c r="K8" s="193">
        <f>'Prezence 1.7.'!K13</f>
        <v>23</v>
      </c>
      <c r="L8" s="193">
        <f>'Prezence 1.7.'!L13</f>
        <v>0</v>
      </c>
      <c r="M8" s="193">
        <f>'Prezence 1.7.'!M13</f>
        <v>0</v>
      </c>
      <c r="N8" s="193">
        <f>'Prezence 1.7.'!N13</f>
        <v>0</v>
      </c>
      <c r="O8" s="193">
        <f>'Prezence 1.7.'!O13</f>
        <v>0</v>
      </c>
      <c r="P8" s="193">
        <f>'Prezence 1.7.'!P13</f>
        <v>0</v>
      </c>
      <c r="Q8" s="193">
        <f>'Prezence 1.7.'!Q13</f>
        <v>0</v>
      </c>
      <c r="R8" s="193">
        <f>'Prezence 1.7.'!R13</f>
        <v>0</v>
      </c>
      <c r="S8" s="193" t="str">
        <f>'Prezence 1.7.'!S13</f>
        <v>Kašpar</v>
      </c>
    </row>
    <row r="9" spans="1:19" ht="15.75" thickBot="1">
      <c r="A9" s="270" t="s">
        <v>6</v>
      </c>
      <c r="B9" s="223" t="str">
        <f>'Prezence 1.7.'!B21</f>
        <v>SK Šacung ČNES Benešov 1947 "A"</v>
      </c>
      <c r="C9" s="223">
        <f>'Prezence 1.7.'!C21</f>
        <v>399</v>
      </c>
      <c r="D9" s="223" t="str">
        <f>'Prezence 1.7.'!D21</f>
        <v>František Kalas</v>
      </c>
      <c r="E9" s="223">
        <f>'Prezence 1.7.'!E21</f>
        <v>24</v>
      </c>
      <c r="F9" s="223">
        <f>'Prezence 1.7.'!F21</f>
        <v>1896</v>
      </c>
      <c r="G9" s="223" t="str">
        <f>'Prezence 1.7.'!G21</f>
        <v>Richard Makara</v>
      </c>
      <c r="H9" s="223">
        <f>'Prezence 1.7.'!H21</f>
        <v>3</v>
      </c>
      <c r="I9" s="223">
        <f>'Prezence 1.7.'!I21</f>
        <v>0</v>
      </c>
      <c r="J9" s="223">
        <f>'Prezence 1.7.'!J21</f>
        <v>0</v>
      </c>
      <c r="K9" s="223">
        <f>'Prezence 1.7.'!K21</f>
        <v>0</v>
      </c>
      <c r="L9" s="223">
        <f>'Prezence 1.7.'!L21</f>
        <v>0</v>
      </c>
      <c r="M9" s="223">
        <f>'Prezence 1.7.'!M21</f>
        <v>0</v>
      </c>
      <c r="N9" s="223">
        <f>'Prezence 1.7.'!N21</f>
        <v>0</v>
      </c>
      <c r="O9" s="223">
        <f>'Prezence 1.7.'!O21</f>
        <v>0</v>
      </c>
      <c r="P9" s="223">
        <f>'Prezence 1.7.'!P21</f>
        <v>0</v>
      </c>
      <c r="Q9" s="223">
        <f>'Prezence 1.7.'!Q21</f>
        <v>0</v>
      </c>
      <c r="R9" s="223">
        <f>'Prezence 1.7.'!R21</f>
        <v>0</v>
      </c>
      <c r="S9" s="223" t="str">
        <f>'Prezence 1.7.'!S21</f>
        <v>Voltr</v>
      </c>
    </row>
    <row r="10" spans="1:19" ht="15.75" thickBot="1">
      <c r="A10" s="270"/>
      <c r="B10" s="224" t="str">
        <f>'Prezence 1.7.'!B18</f>
        <v>TJ Avia Čakovice "B"</v>
      </c>
      <c r="C10" s="224">
        <f>'Prezence 1.7.'!C18</f>
        <v>741</v>
      </c>
      <c r="D10" s="224" t="str">
        <f>'Prezence 1.7.'!D18</f>
        <v>Daniel Fík</v>
      </c>
      <c r="E10" s="224">
        <f>'Prezence 1.7.'!E18</f>
        <v>14</v>
      </c>
      <c r="F10" s="224">
        <f>'Prezence 1.7.'!F18</f>
        <v>2888</v>
      </c>
      <c r="G10" s="224" t="str">
        <f>'Prezence 1.7.'!G18</f>
        <v>Jakub Chadim</v>
      </c>
      <c r="H10" s="224">
        <f>'Prezence 1.7.'!H18</f>
        <v>28</v>
      </c>
      <c r="I10" s="224">
        <f>'Prezence 1.7.'!I18</f>
        <v>0</v>
      </c>
      <c r="J10" s="224">
        <f>'Prezence 1.7.'!J18</f>
        <v>0</v>
      </c>
      <c r="K10" s="224">
        <f>'Prezence 1.7.'!K18</f>
        <v>0</v>
      </c>
      <c r="L10" s="224">
        <f>'Prezence 1.7.'!L18</f>
        <v>0</v>
      </c>
      <c r="M10" s="224">
        <f>'Prezence 1.7.'!M18</f>
        <v>0</v>
      </c>
      <c r="N10" s="224">
        <f>'Prezence 1.7.'!N18</f>
        <v>0</v>
      </c>
      <c r="O10" s="224">
        <f>'Prezence 1.7.'!O18</f>
        <v>0</v>
      </c>
      <c r="P10" s="224">
        <f>'Prezence 1.7.'!P18</f>
        <v>0</v>
      </c>
      <c r="Q10" s="224">
        <f>'Prezence 1.7.'!Q18</f>
        <v>0</v>
      </c>
      <c r="R10" s="224">
        <f>'Prezence 1.7.'!R18</f>
        <v>0</v>
      </c>
      <c r="S10" s="224" t="str">
        <f>'Prezence 1.7.'!S18</f>
        <v>Fritz</v>
      </c>
    </row>
    <row r="11" spans="1:19" ht="15.75" thickBot="1">
      <c r="A11" s="270"/>
      <c r="B11" s="224" t="str">
        <f>'Prezence 1.7.'!B11</f>
        <v>TJ Spartak Čelákovice - oddíl nohejbalu "B"</v>
      </c>
      <c r="C11" s="224">
        <f>'Prezence 1.7.'!C11</f>
        <v>2124</v>
      </c>
      <c r="D11" s="224" t="str">
        <f>'Prezence 1.7.'!D11</f>
        <v>Radek Šafr</v>
      </c>
      <c r="E11" s="224">
        <f>'Prezence 1.7.'!E11</f>
        <v>18</v>
      </c>
      <c r="F11" s="224">
        <f>'Prezence 1.7.'!F11</f>
        <v>170</v>
      </c>
      <c r="G11" s="224" t="str">
        <f>'Prezence 1.7.'!G11</f>
        <v>Martin Spilka</v>
      </c>
      <c r="H11" s="224">
        <f>'Prezence 1.7.'!H11</f>
        <v>12</v>
      </c>
      <c r="I11" s="224">
        <f>'Prezence 1.7.'!I11</f>
        <v>171</v>
      </c>
      <c r="J11" s="224" t="str">
        <f>'Prezence 1.7.'!J11</f>
        <v>Martin Flekač</v>
      </c>
      <c r="K11" s="224">
        <f>'Prezence 1.7.'!K11</f>
        <v>13</v>
      </c>
      <c r="L11" s="224">
        <f>'Prezence 1.7.'!L11</f>
        <v>0</v>
      </c>
      <c r="M11" s="224">
        <f>'Prezence 1.7.'!M11</f>
        <v>0</v>
      </c>
      <c r="N11" s="224">
        <f>'Prezence 1.7.'!N11</f>
        <v>0</v>
      </c>
      <c r="O11" s="224">
        <f>'Prezence 1.7.'!O11</f>
        <v>0</v>
      </c>
      <c r="P11" s="224">
        <f>'Prezence 1.7.'!P11</f>
        <v>0</v>
      </c>
      <c r="Q11" s="224">
        <f>'Prezence 1.7.'!Q11</f>
        <v>0</v>
      </c>
      <c r="R11" s="224">
        <f>'Prezence 1.7.'!R11</f>
        <v>0</v>
      </c>
      <c r="S11" s="224" t="str">
        <f>'Prezence 1.7.'!S11</f>
        <v>Doucek</v>
      </c>
    </row>
    <row r="12" spans="1:19" ht="15.75" thickBot="1">
      <c r="A12" s="270"/>
      <c r="B12" s="224" t="str">
        <f>'Prezence 1.7.'!B20</f>
        <v>TJ Dynamo České Budějovice "B"</v>
      </c>
      <c r="C12" s="224">
        <f>'Prezence 1.7.'!C20</f>
        <v>1349</v>
      </c>
      <c r="D12" s="224" t="str">
        <f>'Prezence 1.7.'!D20</f>
        <v>David Žikeš</v>
      </c>
      <c r="E12" s="224">
        <f>'Prezence 1.7.'!E20</f>
        <v>28</v>
      </c>
      <c r="F12" s="224">
        <f>'Prezence 1.7.'!F20</f>
        <v>2396</v>
      </c>
      <c r="G12" s="224" t="str">
        <f>'Prezence 1.7.'!G20</f>
        <v>Karel Tůma</v>
      </c>
      <c r="H12" s="224">
        <f>'Prezence 1.7.'!H20</f>
        <v>15</v>
      </c>
      <c r="I12" s="224">
        <f>'Prezence 1.7.'!I20</f>
        <v>0</v>
      </c>
      <c r="J12" s="224">
        <f>'Prezence 1.7.'!J20</f>
        <v>0</v>
      </c>
      <c r="K12" s="224">
        <f>'Prezence 1.7.'!K20</f>
        <v>0</v>
      </c>
      <c r="L12" s="224">
        <f>'Prezence 1.7.'!L20</f>
        <v>0</v>
      </c>
      <c r="M12" s="224">
        <f>'Prezence 1.7.'!M20</f>
        <v>0</v>
      </c>
      <c r="N12" s="224">
        <f>'Prezence 1.7.'!N20</f>
        <v>0</v>
      </c>
      <c r="O12" s="224">
        <f>'Prezence 1.7.'!O20</f>
        <v>0</v>
      </c>
      <c r="P12" s="224">
        <f>'Prezence 1.7.'!P20</f>
        <v>0</v>
      </c>
      <c r="Q12" s="224">
        <f>'Prezence 1.7.'!Q20</f>
        <v>0</v>
      </c>
      <c r="R12" s="224">
        <f>'Prezence 1.7.'!R20</f>
        <v>0</v>
      </c>
      <c r="S12" s="224" t="str">
        <f>'Prezence 1.7.'!S20</f>
        <v>Hanzálek</v>
      </c>
    </row>
    <row r="13" spans="1:19" ht="14.45" customHeight="1" thickBot="1">
      <c r="A13" s="270"/>
      <c r="B13" s="243" t="str">
        <f>'Prezence 1.7.'!B8</f>
        <v>SK Liapor - Witte Karlovy Vary z.s. "C"</v>
      </c>
      <c r="C13" s="243">
        <f>'Prezence 1.7.'!C8</f>
        <v>1162</v>
      </c>
      <c r="D13" s="243" t="str">
        <f>'Prezence 1.7.'!D8</f>
        <v>Daniel Svoboda</v>
      </c>
      <c r="E13" s="243">
        <f>'Prezence 1.7.'!E8</f>
        <v>11</v>
      </c>
      <c r="F13" s="243">
        <f>'Prezence 1.7.'!F8</f>
        <v>557</v>
      </c>
      <c r="G13" s="243" t="str">
        <f>'Prezence 1.7.'!G8</f>
        <v>Vlastimil Kubín</v>
      </c>
      <c r="H13" s="243">
        <f>'Prezence 1.7.'!H8</f>
        <v>7</v>
      </c>
      <c r="I13" s="243">
        <f>'Prezence 1.7.'!I8</f>
        <v>558</v>
      </c>
      <c r="J13" s="243" t="str">
        <f>'Prezence 1.7.'!J8</f>
        <v>Radim Kubín</v>
      </c>
      <c r="K13" s="243">
        <f>'Prezence 1.7.'!K8</f>
        <v>2</v>
      </c>
      <c r="L13" s="243">
        <f>'Prezence 1.7.'!L8</f>
        <v>0</v>
      </c>
      <c r="M13" s="243">
        <f>'Prezence 1.7.'!M8</f>
        <v>0</v>
      </c>
      <c r="N13" s="243">
        <f>'Prezence 1.7.'!N8</f>
        <v>0</v>
      </c>
      <c r="O13" s="243">
        <f>'Prezence 1.7.'!O8</f>
        <v>0</v>
      </c>
      <c r="P13" s="243">
        <f>'Prezence 1.7.'!P8</f>
        <v>0</v>
      </c>
      <c r="Q13" s="243">
        <f>'Prezence 1.7.'!Q8</f>
        <v>0</v>
      </c>
      <c r="R13" s="243">
        <f>'Prezence 1.7.'!R8</f>
        <v>0</v>
      </c>
      <c r="S13" s="243" t="str">
        <f>'Prezence 1.7.'!S8</f>
        <v>Dvořák</v>
      </c>
    </row>
    <row r="14" spans="1:19">
      <c r="A14" s="271" t="s">
        <v>9</v>
      </c>
      <c r="B14" s="225" t="str">
        <f>'Prezence 1.7.'!B6</f>
        <v>SK Liapor - Witte Karlovy Vary z.s. "A"</v>
      </c>
      <c r="C14" s="225">
        <f>'Prezence 1.7.'!C6</f>
        <v>549</v>
      </c>
      <c r="D14" s="225" t="str">
        <f>'Prezence 1.7.'!D6</f>
        <v>Tomáš Bíbr</v>
      </c>
      <c r="E14" s="225">
        <f>'Prezence 1.7.'!E6</f>
        <v>3</v>
      </c>
      <c r="F14" s="225">
        <f>'Prezence 1.7.'!F6</f>
        <v>548</v>
      </c>
      <c r="G14" s="225" t="str">
        <f>'Prezence 1.7.'!G6</f>
        <v>Michal Kokštein</v>
      </c>
      <c r="H14" s="225">
        <f>'Prezence 1.7.'!H6</f>
        <v>8</v>
      </c>
      <c r="I14" s="225">
        <f>'Prezence 1.7.'!I6</f>
        <v>547</v>
      </c>
      <c r="J14" s="225" t="str">
        <f>'Prezence 1.7.'!J6</f>
        <v>Jan Vanke</v>
      </c>
      <c r="K14" s="225">
        <f>'Prezence 1.7.'!K6</f>
        <v>5</v>
      </c>
      <c r="L14" s="225">
        <f>'Prezence 1.7.'!L6</f>
        <v>0</v>
      </c>
      <c r="M14" s="225">
        <f>'Prezence 1.7.'!M6</f>
        <v>0</v>
      </c>
      <c r="N14" s="225">
        <f>'Prezence 1.7.'!N6</f>
        <v>0</v>
      </c>
      <c r="O14" s="225">
        <f>'Prezence 1.7.'!O6</f>
        <v>0</v>
      </c>
      <c r="P14" s="225">
        <f>'Prezence 1.7.'!P6</f>
        <v>0</v>
      </c>
      <c r="Q14" s="225">
        <f>'Prezence 1.7.'!Q6</f>
        <v>0</v>
      </c>
      <c r="R14" s="225">
        <f>'Prezence 1.7.'!R6</f>
        <v>0</v>
      </c>
      <c r="S14" s="225" t="str">
        <f>'Prezence 1.7.'!S6</f>
        <v>Dvořák</v>
      </c>
    </row>
    <row r="15" spans="1:19">
      <c r="A15" s="262"/>
      <c r="B15" s="224" t="str">
        <f>'Prezence 1.7.'!B10</f>
        <v>TJ Spartak Čelákovice - oddíl nohejbalu "A"</v>
      </c>
      <c r="C15" s="224">
        <f>'Prezence 1.7.'!C10</f>
        <v>5151</v>
      </c>
      <c r="D15" s="224" t="str">
        <f>'Prezence 1.7.'!D10</f>
        <v>Jan Kilík</v>
      </c>
      <c r="E15" s="224">
        <f>'Prezence 1.7.'!E10</f>
        <v>16</v>
      </c>
      <c r="F15" s="224">
        <f>'Prezence 1.7.'!F10</f>
        <v>174</v>
      </c>
      <c r="G15" s="224" t="str">
        <f>'Prezence 1.7.'!G10</f>
        <v>Michal Kolenský</v>
      </c>
      <c r="H15" s="224">
        <f>'Prezence 1.7.'!H10</f>
        <v>9</v>
      </c>
      <c r="I15" s="224">
        <f>'Prezence 1.7.'!I10</f>
        <v>173</v>
      </c>
      <c r="J15" s="224" t="str">
        <f>'Prezence 1.7.'!J10</f>
        <v>Michal Doucek</v>
      </c>
      <c r="K15" s="224">
        <f>'Prezence 1.7.'!K10</f>
        <v>5</v>
      </c>
      <c r="L15" s="224">
        <f>'Prezence 1.7.'!L10</f>
        <v>0</v>
      </c>
      <c r="M15" s="224">
        <f>'Prezence 1.7.'!M10</f>
        <v>0</v>
      </c>
      <c r="N15" s="224">
        <f>'Prezence 1.7.'!N10</f>
        <v>0</v>
      </c>
      <c r="O15" s="224">
        <f>'Prezence 1.7.'!O10</f>
        <v>0</v>
      </c>
      <c r="P15" s="224">
        <f>'Prezence 1.7.'!P10</f>
        <v>0</v>
      </c>
      <c r="Q15" s="224">
        <f>'Prezence 1.7.'!Q10</f>
        <v>0</v>
      </c>
      <c r="R15" s="224">
        <f>'Prezence 1.7.'!R10</f>
        <v>0</v>
      </c>
      <c r="S15" s="224" t="str">
        <f>'Prezence 1.7.'!S10</f>
        <v>Doucek</v>
      </c>
    </row>
    <row r="16" spans="1:19">
      <c r="A16" s="263"/>
      <c r="B16" s="224" t="str">
        <f>'Prezence 1.7.'!B5</f>
        <v>TJ SLAVOJ Český Brod "A"</v>
      </c>
      <c r="C16" s="224">
        <f>'Prezence 1.7.'!C5</f>
        <v>2493</v>
      </c>
      <c r="D16" s="224" t="str">
        <f>'Prezence 1.7.'!D5</f>
        <v>Jan Sýkora</v>
      </c>
      <c r="E16" s="224">
        <f>'Prezence 1.7.'!E5</f>
        <v>7</v>
      </c>
      <c r="F16" s="224">
        <f>'Prezence 1.7.'!F5</f>
        <v>209</v>
      </c>
      <c r="G16" s="224" t="str">
        <f>'Prezence 1.7.'!G5</f>
        <v>Marek Vedral</v>
      </c>
      <c r="H16" s="224">
        <f>'Prezence 1.7.'!H5</f>
        <v>11</v>
      </c>
      <c r="I16" s="224">
        <f>'Prezence 1.7.'!I5</f>
        <v>0</v>
      </c>
      <c r="J16" s="224">
        <f>'Prezence 1.7.'!J5</f>
        <v>0</v>
      </c>
      <c r="K16" s="224">
        <f>'Prezence 1.7.'!K5</f>
        <v>0</v>
      </c>
      <c r="L16" s="224">
        <f>'Prezence 1.7.'!L5</f>
        <v>0</v>
      </c>
      <c r="M16" s="224">
        <f>'Prezence 1.7.'!M5</f>
        <v>0</v>
      </c>
      <c r="N16" s="224">
        <f>'Prezence 1.7.'!N5</f>
        <v>0</v>
      </c>
      <c r="O16" s="224">
        <f>'Prezence 1.7.'!O5</f>
        <v>0</v>
      </c>
      <c r="P16" s="224">
        <f>'Prezence 1.7.'!P5</f>
        <v>0</v>
      </c>
      <c r="Q16" s="224">
        <f>'Prezence 1.7.'!Q5</f>
        <v>0</v>
      </c>
      <c r="R16" s="224">
        <f>'Prezence 1.7.'!R5</f>
        <v>0</v>
      </c>
      <c r="S16" s="224" t="str">
        <f>'Prezence 1.7.'!S5</f>
        <v>Vedral</v>
      </c>
    </row>
    <row r="17" spans="1:19" ht="15.75" thickBot="1">
      <c r="A17" s="264"/>
      <c r="B17" s="224" t="str">
        <f>'Prezence 1.7.'!B15</f>
        <v>Sportovní klub Nohejbal Žatec "B"</v>
      </c>
      <c r="C17" s="224">
        <f>'Prezence 1.7.'!C15</f>
        <v>268</v>
      </c>
      <c r="D17" s="224" t="str">
        <f>'Prezence 1.7.'!D15</f>
        <v>Ondřej Vít</v>
      </c>
      <c r="E17" s="224">
        <f>'Prezence 1.7.'!E15</f>
        <v>7</v>
      </c>
      <c r="F17" s="224">
        <f>'Prezence 1.7.'!F15</f>
        <v>269</v>
      </c>
      <c r="G17" s="224" t="str">
        <f>'Prezence 1.7.'!G15</f>
        <v>Petr Vít</v>
      </c>
      <c r="H17" s="224">
        <f>'Prezence 1.7.'!H15</f>
        <v>18</v>
      </c>
      <c r="I17" s="224">
        <f>'Prezence 1.7.'!I15</f>
        <v>0</v>
      </c>
      <c r="J17" s="224">
        <f>'Prezence 1.7.'!J15</f>
        <v>0</v>
      </c>
      <c r="K17" s="224">
        <f>'Prezence 1.7.'!K15</f>
        <v>0</v>
      </c>
      <c r="L17" s="224">
        <f>'Prezence 1.7.'!L15</f>
        <v>0</v>
      </c>
      <c r="M17" s="224">
        <f>'Prezence 1.7.'!M15</f>
        <v>0</v>
      </c>
      <c r="N17" s="224">
        <f>'Prezence 1.7.'!N15</f>
        <v>0</v>
      </c>
      <c r="O17" s="224">
        <f>'Prezence 1.7.'!O15</f>
        <v>0</v>
      </c>
      <c r="P17" s="224">
        <f>'Prezence 1.7.'!P15</f>
        <v>0</v>
      </c>
      <c r="Q17" s="224">
        <f>'Prezence 1.7.'!Q15</f>
        <v>0</v>
      </c>
      <c r="R17" s="224">
        <f>'Prezence 1.7.'!R15</f>
        <v>0</v>
      </c>
      <c r="S17" s="224" t="str">
        <f>'Prezence 1.7.'!S15</f>
        <v>Vít</v>
      </c>
    </row>
    <row r="18" spans="1:19">
      <c r="A18" s="265" t="s">
        <v>0</v>
      </c>
      <c r="B18" s="223" t="str">
        <f>'Prezence 1.7.'!B12</f>
        <v>Městský nohejbalový klub Modřice, z.s. "A"</v>
      </c>
      <c r="C18" s="223">
        <f>'Prezence 1.7.'!C12</f>
        <v>5280</v>
      </c>
      <c r="D18" s="223" t="str">
        <f>'Prezence 1.7.'!D12</f>
        <v>Radek Pelikán</v>
      </c>
      <c r="E18" s="223">
        <f>'Prezence 1.7.'!E12</f>
        <v>6</v>
      </c>
      <c r="F18" s="223">
        <f>'Prezence 1.7.'!F12</f>
        <v>5281</v>
      </c>
      <c r="G18" s="223" t="str">
        <f>'Prezence 1.7.'!G12</f>
        <v>Jakub Pospíšil</v>
      </c>
      <c r="H18" s="223">
        <f>'Prezence 1.7.'!H12</f>
        <v>20</v>
      </c>
      <c r="I18" s="223">
        <f>'Prezence 1.7.'!I12</f>
        <v>0</v>
      </c>
      <c r="J18" s="223">
        <f>'Prezence 1.7.'!J12</f>
        <v>0</v>
      </c>
      <c r="K18" s="223">
        <f>'Prezence 1.7.'!K12</f>
        <v>0</v>
      </c>
      <c r="L18" s="223">
        <f>'Prezence 1.7.'!L12</f>
        <v>0</v>
      </c>
      <c r="M18" s="223">
        <f>'Prezence 1.7.'!M12</f>
        <v>0</v>
      </c>
      <c r="N18" s="223">
        <f>'Prezence 1.7.'!N12</f>
        <v>0</v>
      </c>
      <c r="O18" s="223">
        <f>'Prezence 1.7.'!O12</f>
        <v>0</v>
      </c>
      <c r="P18" s="223">
        <f>'Prezence 1.7.'!P12</f>
        <v>0</v>
      </c>
      <c r="Q18" s="223">
        <f>'Prezence 1.7.'!Q12</f>
        <v>0</v>
      </c>
      <c r="R18" s="223">
        <f>'Prezence 1.7.'!R12</f>
        <v>0</v>
      </c>
      <c r="S18" s="223" t="str">
        <f>'Prezence 1.7.'!S12</f>
        <v>Gulda</v>
      </c>
    </row>
    <row r="19" spans="1:19">
      <c r="A19" s="262"/>
      <c r="B19" s="224" t="str">
        <f>'Prezence 1.7.'!B19</f>
        <v>TJ Dynamo České Budějovice "A"</v>
      </c>
      <c r="C19" s="224">
        <f>'Prezence 1.7.'!C19</f>
        <v>1350</v>
      </c>
      <c r="D19" s="224" t="str">
        <f>'Prezence 1.7.'!D19</f>
        <v>David Višvader</v>
      </c>
      <c r="E19" s="224">
        <f>'Prezence 1.7.'!E19</f>
        <v>7</v>
      </c>
      <c r="F19" s="224">
        <f>'Prezence 1.7.'!F19</f>
        <v>742</v>
      </c>
      <c r="G19" s="224" t="str">
        <f>'Prezence 1.7.'!G19</f>
        <v>Ondřej Matějka</v>
      </c>
      <c r="H19" s="224">
        <f>'Prezence 1.7.'!H19</f>
        <v>5</v>
      </c>
      <c r="I19" s="224">
        <f>'Prezence 1.7.'!I19</f>
        <v>0</v>
      </c>
      <c r="J19" s="224">
        <f>'Prezence 1.7.'!J19</f>
        <v>0</v>
      </c>
      <c r="K19" s="224">
        <f>'Prezence 1.7.'!K19</f>
        <v>0</v>
      </c>
      <c r="L19" s="224">
        <f>'Prezence 1.7.'!L19</f>
        <v>0</v>
      </c>
      <c r="M19" s="224">
        <f>'Prezence 1.7.'!M19</f>
        <v>0</v>
      </c>
      <c r="N19" s="224">
        <f>'Prezence 1.7.'!N19</f>
        <v>0</v>
      </c>
      <c r="O19" s="224">
        <f>'Prezence 1.7.'!O19</f>
        <v>0</v>
      </c>
      <c r="P19" s="224">
        <f>'Prezence 1.7.'!P19</f>
        <v>0</v>
      </c>
      <c r="Q19" s="224">
        <f>'Prezence 1.7.'!Q19</f>
        <v>0</v>
      </c>
      <c r="R19" s="224">
        <f>'Prezence 1.7.'!R19</f>
        <v>0</v>
      </c>
      <c r="S19" s="224" t="str">
        <f>'Prezence 1.7.'!S19</f>
        <v>Hanzálek</v>
      </c>
    </row>
    <row r="20" spans="1:19">
      <c r="A20" s="263"/>
      <c r="B20" s="226" t="str">
        <f>'Prezence 1.7.'!B14</f>
        <v>Sportovní klub Nohejbal Žatec "A"</v>
      </c>
      <c r="C20" s="226">
        <f>'Prezence 1.7.'!C14</f>
        <v>458</v>
      </c>
      <c r="D20" s="226" t="str">
        <f>'Prezence 1.7.'!D14</f>
        <v>Jaroslav Kovařík</v>
      </c>
      <c r="E20" s="226">
        <f>'Prezence 1.7.'!E14</f>
        <v>20</v>
      </c>
      <c r="F20" s="226">
        <f>'Prezence 1.7.'!F14</f>
        <v>476</v>
      </c>
      <c r="G20" s="226" t="str">
        <f>'Prezence 1.7.'!G14</f>
        <v>Jaroslav Zlatohlávek</v>
      </c>
      <c r="H20" s="226">
        <f>'Prezence 1.7.'!H14</f>
        <v>4</v>
      </c>
      <c r="I20" s="226">
        <f>'Prezence 1.7.'!I14</f>
        <v>0</v>
      </c>
      <c r="J20" s="226">
        <f>'Prezence 1.7.'!J14</f>
        <v>0</v>
      </c>
      <c r="K20" s="226">
        <f>'Prezence 1.7.'!K14</f>
        <v>0</v>
      </c>
      <c r="L20" s="226">
        <f>'Prezence 1.7.'!L14</f>
        <v>0</v>
      </c>
      <c r="M20" s="226">
        <f>'Prezence 1.7.'!M14</f>
        <v>0</v>
      </c>
      <c r="N20" s="226">
        <f>'Prezence 1.7.'!N14</f>
        <v>0</v>
      </c>
      <c r="O20" s="226">
        <f>'Prezence 1.7.'!O14</f>
        <v>0</v>
      </c>
      <c r="P20" s="226">
        <f>'Prezence 1.7.'!P14</f>
        <v>0</v>
      </c>
      <c r="Q20" s="226">
        <f>'Prezence 1.7.'!Q14</f>
        <v>0</v>
      </c>
      <c r="R20" s="226">
        <f>'Prezence 1.7.'!R14</f>
        <v>0</v>
      </c>
      <c r="S20" s="226" t="str">
        <f>'Prezence 1.7.'!S14</f>
        <v>Vít</v>
      </c>
    </row>
    <row r="21" spans="1:19">
      <c r="A21" s="263"/>
      <c r="B21" s="226" t="str">
        <f>'Prezence 1.7.'!B22</f>
        <v>SK Šacung ČNES Benešov 1947 "B"</v>
      </c>
      <c r="C21" s="226">
        <f>'Prezence 1.7.'!C22</f>
        <v>788</v>
      </c>
      <c r="D21" s="226" t="str">
        <f>'Prezence 1.7.'!D22</f>
        <v>Stanislav Voltr</v>
      </c>
      <c r="E21" s="226">
        <f>'Prezence 1.7.'!E22</f>
        <v>9</v>
      </c>
      <c r="F21" s="226">
        <f>'Prezence 1.7.'!F22</f>
        <v>3958</v>
      </c>
      <c r="G21" s="226" t="str">
        <f>'Prezence 1.7.'!G22</f>
        <v>Tomáš Sekera</v>
      </c>
      <c r="H21" s="226">
        <f>'Prezence 1.7.'!H22</f>
        <v>10</v>
      </c>
      <c r="I21" s="226">
        <f>'Prezence 1.7.'!I22</f>
        <v>0</v>
      </c>
      <c r="J21" s="226">
        <f>'Prezence 1.7.'!J22</f>
        <v>0</v>
      </c>
      <c r="K21" s="226">
        <f>'Prezence 1.7.'!K22</f>
        <v>0</v>
      </c>
      <c r="L21" s="226">
        <f>'Prezence 1.7.'!L22</f>
        <v>0</v>
      </c>
      <c r="M21" s="226">
        <f>'Prezence 1.7.'!M22</f>
        <v>0</v>
      </c>
      <c r="N21" s="226">
        <f>'Prezence 1.7.'!N22</f>
        <v>0</v>
      </c>
      <c r="O21" s="226">
        <f>'Prezence 1.7.'!O22</f>
        <v>0</v>
      </c>
      <c r="P21" s="226">
        <f>'Prezence 1.7.'!P22</f>
        <v>0</v>
      </c>
      <c r="Q21" s="226">
        <f>'Prezence 1.7.'!Q22</f>
        <v>0</v>
      </c>
      <c r="R21" s="226">
        <f>'Prezence 1.7.'!R22</f>
        <v>0</v>
      </c>
      <c r="S21" s="226" t="str">
        <f>'Prezence 1.7.'!S22</f>
        <v>Voltr</v>
      </c>
    </row>
    <row r="22" spans="1:19" ht="14.45" customHeight="1" thickBot="1">
      <c r="A22" s="263"/>
      <c r="B22" s="197" t="str">
        <f>'Prezence 1.7.'!B9</f>
        <v>SK Liapor - Witte Karlovy Vary z.s. "D"</v>
      </c>
      <c r="C22" s="243">
        <f>'Prezence 1.7.'!C9</f>
        <v>546</v>
      </c>
      <c r="D22" s="243" t="str">
        <f>'Prezence 1.7.'!D9</f>
        <v>Karel Bláha</v>
      </c>
      <c r="E22" s="243">
        <f>'Prezence 1.7.'!E9</f>
        <v>4</v>
      </c>
      <c r="F22" s="243">
        <f>'Prezence 1.7.'!F9</f>
        <v>544</v>
      </c>
      <c r="G22" s="243" t="str">
        <f>'Prezence 1.7.'!G9</f>
        <v>František Veselý</v>
      </c>
      <c r="H22" s="243">
        <f>'Prezence 1.7.'!H9</f>
        <v>10</v>
      </c>
      <c r="I22" s="243">
        <f>'Prezence 1.7.'!I9</f>
        <v>5873</v>
      </c>
      <c r="J22" s="243" t="str">
        <f>'Prezence 1.7.'!J9</f>
        <v>Tomáš Zrzavecký</v>
      </c>
      <c r="K22" s="243">
        <f>'Prezence 1.7.'!K9</f>
        <v>17</v>
      </c>
      <c r="L22" s="243">
        <f>'Prezence 1.7.'!L9</f>
        <v>0</v>
      </c>
      <c r="M22" s="243">
        <f>'Prezence 1.7.'!M9</f>
        <v>0</v>
      </c>
      <c r="N22" s="243">
        <f>'Prezence 1.7.'!N9</f>
        <v>0</v>
      </c>
      <c r="O22" s="243">
        <f>'Prezence 1.7.'!O9</f>
        <v>0</v>
      </c>
      <c r="P22" s="243">
        <f>'Prezence 1.7.'!P9</f>
        <v>0</v>
      </c>
      <c r="Q22" s="243">
        <f>'Prezence 1.7.'!Q9</f>
        <v>0</v>
      </c>
      <c r="R22" s="243">
        <f>'Prezence 1.7.'!R9</f>
        <v>0</v>
      </c>
      <c r="S22" s="243" t="str">
        <f>'Prezence 1.7.'!S9</f>
        <v>Dvořák</v>
      </c>
    </row>
    <row r="23" spans="1:19">
      <c r="A23" s="261"/>
      <c r="B23" s="198"/>
      <c r="C23" s="103"/>
      <c r="D23" s="101"/>
      <c r="E23" s="102"/>
      <c r="F23" s="101"/>
      <c r="G23" s="101"/>
      <c r="H23" s="102"/>
      <c r="I23" s="101"/>
      <c r="J23" s="101"/>
      <c r="K23" s="102"/>
      <c r="L23" s="101"/>
      <c r="M23" s="101"/>
      <c r="N23" s="102"/>
      <c r="O23" s="101"/>
      <c r="P23" s="101"/>
      <c r="Q23" s="102"/>
      <c r="R23" s="103"/>
      <c r="S23" s="101"/>
    </row>
    <row r="24" spans="1:19">
      <c r="A24" s="262"/>
      <c r="B24" s="195"/>
      <c r="C24" s="92"/>
      <c r="D24" s="86"/>
      <c r="E24" s="97"/>
      <c r="F24" s="86"/>
      <c r="G24" s="86"/>
      <c r="H24" s="97"/>
      <c r="I24" s="86"/>
      <c r="J24" s="86"/>
      <c r="K24" s="97"/>
      <c r="L24" s="86"/>
      <c r="M24" s="86"/>
      <c r="N24" s="97"/>
      <c r="O24" s="86"/>
      <c r="P24" s="86"/>
      <c r="Q24" s="97"/>
      <c r="R24" s="92"/>
      <c r="S24" s="86"/>
    </row>
    <row r="25" spans="1:19">
      <c r="A25" s="263"/>
      <c r="B25" s="196"/>
      <c r="C25" s="106"/>
      <c r="D25" s="104"/>
      <c r="E25" s="105"/>
      <c r="F25" s="104"/>
      <c r="G25" s="104"/>
      <c r="H25" s="105"/>
      <c r="I25" s="104"/>
      <c r="J25" s="104"/>
      <c r="K25" s="105"/>
      <c r="L25" s="104"/>
      <c r="M25" s="104"/>
      <c r="N25" s="105"/>
      <c r="O25" s="104"/>
      <c r="P25" s="104"/>
      <c r="Q25" s="105"/>
      <c r="R25" s="106"/>
      <c r="S25" s="104"/>
    </row>
    <row r="26" spans="1:19" ht="14.45" customHeight="1" thickBot="1">
      <c r="A26" s="264"/>
      <c r="B26" s="196"/>
      <c r="C26" s="106"/>
      <c r="D26" s="104"/>
      <c r="E26" s="105"/>
      <c r="F26" s="104"/>
      <c r="G26" s="104"/>
      <c r="H26" s="105"/>
      <c r="I26" s="104"/>
      <c r="J26" s="104"/>
      <c r="K26" s="105"/>
      <c r="L26" s="104"/>
      <c r="M26" s="104"/>
      <c r="N26" s="105"/>
      <c r="O26" s="104"/>
      <c r="P26" s="104"/>
      <c r="Q26" s="105"/>
      <c r="R26" s="106"/>
      <c r="S26" s="104"/>
    </row>
    <row r="27" spans="1:19">
      <c r="A27" s="261"/>
      <c r="B27" s="194"/>
      <c r="C27" s="199"/>
      <c r="D27" s="94"/>
      <c r="E27" s="95"/>
      <c r="F27" s="94"/>
      <c r="G27" s="94"/>
      <c r="H27" s="95"/>
      <c r="I27" s="94"/>
      <c r="J27" s="94"/>
      <c r="K27" s="95"/>
      <c r="L27" s="94"/>
      <c r="M27" s="94"/>
      <c r="N27" s="95"/>
      <c r="O27" s="94"/>
      <c r="P27" s="94"/>
      <c r="Q27" s="95"/>
      <c r="R27" s="96"/>
      <c r="S27" s="94"/>
    </row>
    <row r="28" spans="1:19">
      <c r="A28" s="262"/>
      <c r="B28" s="195"/>
      <c r="C28" s="92"/>
      <c r="D28" s="86"/>
      <c r="E28" s="97"/>
      <c r="F28" s="86"/>
      <c r="G28" s="86"/>
      <c r="H28" s="97"/>
      <c r="I28" s="86"/>
      <c r="J28" s="86"/>
      <c r="K28" s="97"/>
      <c r="L28" s="86"/>
      <c r="M28" s="86"/>
      <c r="N28" s="97"/>
      <c r="O28" s="86"/>
      <c r="P28" s="86"/>
      <c r="Q28" s="97"/>
      <c r="R28" s="92"/>
      <c r="S28" s="86"/>
    </row>
    <row r="29" spans="1:19">
      <c r="A29" s="263"/>
      <c r="B29" s="196"/>
      <c r="C29" s="106"/>
      <c r="D29" s="104"/>
      <c r="E29" s="105"/>
      <c r="F29" s="104"/>
      <c r="G29" s="104"/>
      <c r="H29" s="105"/>
      <c r="I29" s="104"/>
      <c r="J29" s="104"/>
      <c r="K29" s="105"/>
      <c r="L29" s="104"/>
      <c r="M29" s="104"/>
      <c r="N29" s="105"/>
      <c r="O29" s="104"/>
      <c r="P29" s="104"/>
      <c r="Q29" s="105"/>
      <c r="R29" s="106"/>
      <c r="S29" s="104"/>
    </row>
    <row r="30" spans="1:19" ht="14.45" customHeight="1" thickBot="1">
      <c r="A30" s="264"/>
      <c r="B30" s="197"/>
      <c r="C30" s="100"/>
      <c r="D30" s="98"/>
      <c r="E30" s="99"/>
      <c r="F30" s="98"/>
      <c r="G30" s="98"/>
      <c r="H30" s="99"/>
      <c r="I30" s="98"/>
      <c r="J30" s="98"/>
      <c r="K30" s="99"/>
      <c r="L30" s="98"/>
      <c r="M30" s="98"/>
      <c r="N30" s="99"/>
      <c r="O30" s="98"/>
      <c r="P30" s="98"/>
      <c r="Q30" s="99"/>
      <c r="R30" s="100"/>
      <c r="S30" s="98"/>
    </row>
    <row r="31" spans="1:19">
      <c r="A31" s="261"/>
      <c r="B31" s="198"/>
      <c r="C31" s="103"/>
      <c r="D31" s="101"/>
      <c r="E31" s="102"/>
      <c r="F31" s="101"/>
      <c r="G31" s="101"/>
      <c r="H31" s="102"/>
      <c r="I31" s="101"/>
      <c r="J31" s="101"/>
      <c r="K31" s="102"/>
      <c r="L31" s="101"/>
      <c r="M31" s="101"/>
      <c r="N31" s="102"/>
      <c r="O31" s="101"/>
      <c r="P31" s="101"/>
      <c r="Q31" s="102"/>
      <c r="R31" s="103"/>
      <c r="S31" s="101"/>
    </row>
    <row r="32" spans="1:19">
      <c r="A32" s="262"/>
      <c r="B32" s="195"/>
      <c r="C32" s="92"/>
      <c r="D32" s="86"/>
      <c r="E32" s="97"/>
      <c r="F32" s="86"/>
      <c r="G32" s="86"/>
      <c r="H32" s="97"/>
      <c r="I32" s="86"/>
      <c r="J32" s="86"/>
      <c r="K32" s="97"/>
      <c r="L32" s="86"/>
      <c r="M32" s="86"/>
      <c r="N32" s="97"/>
      <c r="O32" s="86"/>
      <c r="P32" s="86"/>
      <c r="Q32" s="97"/>
      <c r="R32" s="92"/>
      <c r="S32" s="86"/>
    </row>
    <row r="33" spans="1:19">
      <c r="A33" s="263"/>
      <c r="B33" s="196"/>
      <c r="C33" s="106"/>
      <c r="D33" s="104"/>
      <c r="E33" s="105"/>
      <c r="F33" s="104"/>
      <c r="G33" s="104"/>
      <c r="H33" s="105"/>
      <c r="I33" s="104"/>
      <c r="J33" s="104"/>
      <c r="K33" s="105"/>
      <c r="L33" s="104"/>
      <c r="M33" s="104"/>
      <c r="N33" s="105"/>
      <c r="O33" s="104"/>
      <c r="P33" s="104"/>
      <c r="Q33" s="105"/>
      <c r="R33" s="106"/>
      <c r="S33" s="104"/>
    </row>
    <row r="34" spans="1:19" ht="14.45" customHeight="1" thickBot="1">
      <c r="A34" s="264"/>
      <c r="B34" s="196"/>
      <c r="C34" s="106"/>
      <c r="D34" s="104"/>
      <c r="E34" s="105"/>
      <c r="F34" s="104"/>
      <c r="G34" s="104"/>
      <c r="H34" s="105"/>
      <c r="I34" s="104"/>
      <c r="J34" s="104"/>
      <c r="K34" s="105"/>
      <c r="L34" s="104"/>
      <c r="M34" s="104"/>
      <c r="N34" s="105"/>
      <c r="O34" s="104"/>
      <c r="P34" s="104"/>
      <c r="Q34" s="105"/>
      <c r="R34" s="106"/>
      <c r="S34" s="104"/>
    </row>
    <row r="35" spans="1:19">
      <c r="A35" s="265"/>
      <c r="B35" s="194"/>
      <c r="C35" s="199"/>
      <c r="D35" s="94"/>
      <c r="E35" s="95"/>
      <c r="F35" s="94"/>
      <c r="G35" s="94"/>
      <c r="H35" s="95"/>
      <c r="I35" s="94"/>
      <c r="J35" s="94"/>
      <c r="K35" s="95"/>
      <c r="L35" s="94"/>
      <c r="M35" s="94"/>
      <c r="N35" s="95"/>
      <c r="O35" s="94"/>
      <c r="P35" s="94"/>
      <c r="Q35" s="95"/>
      <c r="R35" s="96"/>
      <c r="S35" s="94"/>
    </row>
    <row r="36" spans="1:19">
      <c r="A36" s="262"/>
      <c r="B36" s="195"/>
      <c r="C36" s="92"/>
      <c r="D36" s="86"/>
      <c r="E36" s="97"/>
      <c r="F36" s="86"/>
      <c r="G36" s="86"/>
      <c r="H36" s="97"/>
      <c r="I36" s="86"/>
      <c r="J36" s="86"/>
      <c r="K36" s="97"/>
      <c r="L36" s="86"/>
      <c r="M36" s="86"/>
      <c r="N36" s="97"/>
      <c r="O36" s="86"/>
      <c r="P36" s="86"/>
      <c r="Q36" s="97"/>
      <c r="R36" s="92"/>
      <c r="S36" s="86"/>
    </row>
    <row r="37" spans="1:19">
      <c r="A37" s="262"/>
      <c r="B37" s="195"/>
      <c r="C37" s="92"/>
      <c r="D37" s="86"/>
      <c r="E37" s="97"/>
      <c r="F37" s="86"/>
      <c r="G37" s="86"/>
      <c r="H37" s="97"/>
      <c r="I37" s="86"/>
      <c r="J37" s="86"/>
      <c r="K37" s="97"/>
      <c r="L37" s="86"/>
      <c r="M37" s="86"/>
      <c r="N37" s="97"/>
      <c r="O37" s="86"/>
      <c r="P37" s="86"/>
      <c r="Q37" s="97"/>
      <c r="R37" s="92"/>
      <c r="S37" s="86"/>
    </row>
    <row r="38" spans="1:19">
      <c r="A38" s="262"/>
      <c r="B38" s="195"/>
      <c r="C38" s="92"/>
      <c r="D38" s="86"/>
      <c r="E38" s="97"/>
      <c r="F38" s="86"/>
      <c r="G38" s="86"/>
      <c r="H38" s="97"/>
      <c r="I38" s="86"/>
      <c r="J38" s="86"/>
      <c r="K38" s="97"/>
      <c r="L38" s="86"/>
      <c r="M38" s="86"/>
      <c r="N38" s="97"/>
      <c r="O38" s="86"/>
      <c r="P38" s="86"/>
      <c r="Q38" s="97"/>
      <c r="R38" s="92"/>
      <c r="S38" s="86"/>
    </row>
    <row r="39" spans="1:19">
      <c r="B39" s="93"/>
      <c r="C39" s="107"/>
      <c r="D39" s="107"/>
      <c r="E39" s="107"/>
      <c r="F39" s="107"/>
      <c r="G39" s="107"/>
      <c r="H39" s="108"/>
      <c r="I39" s="109"/>
      <c r="J39" s="109"/>
      <c r="K39" s="109"/>
      <c r="L39" s="109"/>
      <c r="M39" s="109"/>
      <c r="N39" s="109"/>
      <c r="O39" s="109"/>
      <c r="P39" s="109"/>
      <c r="Q39" s="109"/>
      <c r="R39" s="109"/>
    </row>
    <row r="40" spans="1:19">
      <c r="B40" s="93"/>
      <c r="C40" s="93"/>
      <c r="D40" s="93"/>
      <c r="E40" s="93"/>
      <c r="F40" s="93"/>
      <c r="G40" s="93"/>
    </row>
  </sheetData>
  <mergeCells count="11">
    <mergeCell ref="B2:S2"/>
    <mergeCell ref="B3:S3"/>
    <mergeCell ref="A5:A8"/>
    <mergeCell ref="A9:A13"/>
    <mergeCell ref="A14:A17"/>
    <mergeCell ref="A23:A26"/>
    <mergeCell ref="A27:A30"/>
    <mergeCell ref="A31:A34"/>
    <mergeCell ref="A35:A38"/>
    <mergeCell ref="A2:A3"/>
    <mergeCell ref="A18:A2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B84"/>
  <sheetViews>
    <sheetView showGridLines="0" zoomScaleNormal="100" workbookViewId="0">
      <selection activeCell="Y15" sqref="Y15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4.45" customHeight="1">
      <c r="A2" s="272" t="str">
        <f>'Nasazení do skupin'!B2</f>
        <v>47. MČR mužů dvojice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362"/>
      <c r="M2" s="362"/>
      <c r="N2" s="362"/>
      <c r="O2" s="273"/>
      <c r="P2" s="273"/>
      <c r="Q2" s="273"/>
      <c r="R2" s="274"/>
    </row>
    <row r="3" spans="1:26" ht="15.75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26" ht="32.25" customHeight="1" thickBot="1">
      <c r="A4" s="353" t="s">
        <v>8</v>
      </c>
      <c r="B4" s="354"/>
      <c r="C4" s="359" t="str">
        <f>'Nasazení do skupin'!B3</f>
        <v>Karlovy Vary 1.7.2017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1"/>
    </row>
    <row r="5" spans="1:26" ht="14.45" customHeight="1">
      <c r="A5" s="355"/>
      <c r="B5" s="356"/>
      <c r="C5" s="273">
        <v>1</v>
      </c>
      <c r="D5" s="273"/>
      <c r="E5" s="274"/>
      <c r="F5" s="272">
        <v>2</v>
      </c>
      <c r="G5" s="273"/>
      <c r="H5" s="274"/>
      <c r="I5" s="272">
        <v>3</v>
      </c>
      <c r="J5" s="273"/>
      <c r="K5" s="274"/>
      <c r="L5" s="272">
        <v>4</v>
      </c>
      <c r="M5" s="273"/>
      <c r="N5" s="274"/>
      <c r="O5" s="363" t="s">
        <v>1</v>
      </c>
      <c r="P5" s="364"/>
      <c r="Q5" s="365"/>
      <c r="R5" s="47" t="s">
        <v>2</v>
      </c>
    </row>
    <row r="6" spans="1:26" ht="15" customHeight="1" thickBot="1">
      <c r="A6" s="357"/>
      <c r="B6" s="358"/>
      <c r="C6" s="333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366" t="s">
        <v>3</v>
      </c>
      <c r="P6" s="367"/>
      <c r="Q6" s="368"/>
      <c r="R6" s="48" t="s">
        <v>4</v>
      </c>
    </row>
    <row r="7" spans="1:26" ht="15" customHeight="1">
      <c r="A7" s="326">
        <v>1</v>
      </c>
      <c r="B7" s="329" t="str">
        <f>'Nasazení do skupin'!B5</f>
        <v>TJ Avia Čakovice "A"</v>
      </c>
      <c r="C7" s="369"/>
      <c r="D7" s="370"/>
      <c r="E7" s="371"/>
      <c r="F7" s="325"/>
      <c r="G7" s="312"/>
      <c r="H7" s="295"/>
      <c r="I7" s="325"/>
      <c r="J7" s="312"/>
      <c r="K7" s="295"/>
      <c r="L7" s="181"/>
      <c r="M7" s="181"/>
      <c r="N7" s="181"/>
      <c r="O7" s="332"/>
      <c r="P7" s="299"/>
      <c r="Q7" s="287"/>
      <c r="R7" s="283"/>
      <c r="Y7" s="42"/>
    </row>
    <row r="8" spans="1:26" ht="15.75" customHeight="1" thickBot="1">
      <c r="A8" s="327"/>
      <c r="B8" s="330"/>
      <c r="C8" s="372"/>
      <c r="D8" s="373"/>
      <c r="E8" s="374"/>
      <c r="F8" s="306"/>
      <c r="G8" s="308"/>
      <c r="H8" s="296"/>
      <c r="I8" s="306"/>
      <c r="J8" s="308"/>
      <c r="K8" s="296"/>
      <c r="L8" s="177"/>
      <c r="M8" s="177"/>
      <c r="N8" s="177"/>
      <c r="O8" s="304"/>
      <c r="P8" s="300"/>
      <c r="Q8" s="288"/>
      <c r="R8" s="284"/>
    </row>
    <row r="9" spans="1:26" ht="15" customHeight="1">
      <c r="A9" s="327"/>
      <c r="B9" s="330"/>
      <c r="C9" s="372"/>
      <c r="D9" s="373"/>
      <c r="E9" s="374"/>
      <c r="F9" s="293"/>
      <c r="G9" s="297"/>
      <c r="H9" s="322"/>
      <c r="I9" s="293"/>
      <c r="J9" s="297"/>
      <c r="K9" s="322"/>
      <c r="L9" s="175"/>
      <c r="M9" s="175"/>
      <c r="N9" s="175"/>
      <c r="O9" s="289"/>
      <c r="P9" s="291"/>
      <c r="Q9" s="301"/>
      <c r="R9" s="285"/>
      <c r="X9" s="42"/>
      <c r="Y9" s="42"/>
      <c r="Z9" s="42"/>
    </row>
    <row r="10" spans="1:26" ht="15.75" customHeight="1" thickBot="1">
      <c r="A10" s="328"/>
      <c r="B10" s="331"/>
      <c r="C10" s="375"/>
      <c r="D10" s="376"/>
      <c r="E10" s="377"/>
      <c r="F10" s="293"/>
      <c r="G10" s="297"/>
      <c r="H10" s="322"/>
      <c r="I10" s="294"/>
      <c r="J10" s="298"/>
      <c r="K10" s="323"/>
      <c r="L10" s="176"/>
      <c r="M10" s="176"/>
      <c r="N10" s="176"/>
      <c r="O10" s="290"/>
      <c r="P10" s="292"/>
      <c r="Q10" s="302"/>
      <c r="R10" s="286"/>
      <c r="X10" s="42"/>
      <c r="Y10" s="42"/>
      <c r="Z10" s="42"/>
    </row>
    <row r="11" spans="1:26" ht="15" customHeight="1">
      <c r="A11" s="326">
        <v>2</v>
      </c>
      <c r="B11" s="329" t="str">
        <f>'Nasazení do skupin'!B6</f>
        <v>NK CLIMAX Vsetín "A"</v>
      </c>
      <c r="C11" s="325"/>
      <c r="D11" s="312"/>
      <c r="E11" s="312"/>
      <c r="F11" s="313" t="s">
        <v>41</v>
      </c>
      <c r="G11" s="314"/>
      <c r="H11" s="315"/>
      <c r="I11" s="312"/>
      <c r="J11" s="312"/>
      <c r="K11" s="295"/>
      <c r="L11" s="181"/>
      <c r="M11" s="181"/>
      <c r="N11" s="181"/>
      <c r="O11" s="332"/>
      <c r="P11" s="299"/>
      <c r="Q11" s="287"/>
      <c r="R11" s="283"/>
    </row>
    <row r="12" spans="1:26" ht="15.75" customHeight="1" thickBot="1">
      <c r="A12" s="327"/>
      <c r="B12" s="330"/>
      <c r="C12" s="306"/>
      <c r="D12" s="308"/>
      <c r="E12" s="308"/>
      <c r="F12" s="316"/>
      <c r="G12" s="317"/>
      <c r="H12" s="318"/>
      <c r="I12" s="308"/>
      <c r="J12" s="308"/>
      <c r="K12" s="296"/>
      <c r="L12" s="177"/>
      <c r="M12" s="177"/>
      <c r="N12" s="177"/>
      <c r="O12" s="304"/>
      <c r="P12" s="300"/>
      <c r="Q12" s="288"/>
      <c r="R12" s="284"/>
    </row>
    <row r="13" spans="1:26" ht="15" customHeight="1">
      <c r="A13" s="327"/>
      <c r="B13" s="330"/>
      <c r="C13" s="293"/>
      <c r="D13" s="297"/>
      <c r="E13" s="297"/>
      <c r="F13" s="316"/>
      <c r="G13" s="317"/>
      <c r="H13" s="318"/>
      <c r="I13" s="297"/>
      <c r="J13" s="297"/>
      <c r="K13" s="322"/>
      <c r="L13" s="175"/>
      <c r="M13" s="175"/>
      <c r="N13" s="175"/>
      <c r="O13" s="289"/>
      <c r="P13" s="291"/>
      <c r="Q13" s="301"/>
      <c r="R13" s="285"/>
    </row>
    <row r="14" spans="1:26" ht="15.75" customHeight="1" thickBot="1">
      <c r="A14" s="328"/>
      <c r="B14" s="331"/>
      <c r="C14" s="294"/>
      <c r="D14" s="298"/>
      <c r="E14" s="298"/>
      <c r="F14" s="319"/>
      <c r="G14" s="320"/>
      <c r="H14" s="321"/>
      <c r="I14" s="297"/>
      <c r="J14" s="297"/>
      <c r="K14" s="322"/>
      <c r="L14" s="175"/>
      <c r="M14" s="175"/>
      <c r="N14" s="175"/>
      <c r="O14" s="290"/>
      <c r="P14" s="292"/>
      <c r="Q14" s="302"/>
      <c r="R14" s="286"/>
    </row>
    <row r="15" spans="1:26" ht="15" customHeight="1">
      <c r="A15" s="326">
        <v>3</v>
      </c>
      <c r="B15" s="329" t="str">
        <f>'Nasazení do skupin'!B7</f>
        <v>SK Liapor - Witte Karlovy Vary z.s. "B"</v>
      </c>
      <c r="C15" s="325"/>
      <c r="D15" s="312"/>
      <c r="E15" s="295"/>
      <c r="F15" s="305"/>
      <c r="G15" s="307"/>
      <c r="H15" s="307"/>
      <c r="I15" s="344"/>
      <c r="J15" s="345"/>
      <c r="K15" s="346"/>
      <c r="L15" s="325"/>
      <c r="M15" s="312"/>
      <c r="N15" s="295"/>
      <c r="O15" s="332"/>
      <c r="P15" s="299"/>
      <c r="Q15" s="287"/>
      <c r="R15" s="283"/>
    </row>
    <row r="16" spans="1:26" ht="15.75" customHeight="1" thickBot="1">
      <c r="A16" s="327"/>
      <c r="B16" s="330"/>
      <c r="C16" s="306"/>
      <c r="D16" s="308"/>
      <c r="E16" s="296"/>
      <c r="F16" s="306"/>
      <c r="G16" s="308"/>
      <c r="H16" s="308"/>
      <c r="I16" s="347"/>
      <c r="J16" s="348"/>
      <c r="K16" s="349"/>
      <c r="L16" s="306"/>
      <c r="M16" s="308"/>
      <c r="N16" s="296"/>
      <c r="O16" s="304"/>
      <c r="P16" s="300"/>
      <c r="Q16" s="288"/>
      <c r="R16" s="284"/>
    </row>
    <row r="17" spans="1:54" ht="15" customHeight="1">
      <c r="A17" s="327"/>
      <c r="B17" s="330"/>
      <c r="C17" s="293"/>
      <c r="D17" s="297"/>
      <c r="E17" s="322"/>
      <c r="F17" s="293"/>
      <c r="G17" s="297"/>
      <c r="H17" s="297"/>
      <c r="I17" s="347"/>
      <c r="J17" s="348"/>
      <c r="K17" s="349"/>
      <c r="L17" s="293"/>
      <c r="M17" s="297"/>
      <c r="N17" s="322"/>
      <c r="O17" s="289"/>
      <c r="P17" s="291"/>
      <c r="Q17" s="301"/>
      <c r="R17" s="285"/>
    </row>
    <row r="18" spans="1:54" ht="15.75" customHeight="1" thickBot="1">
      <c r="A18" s="328"/>
      <c r="B18" s="331"/>
      <c r="C18" s="294"/>
      <c r="D18" s="298"/>
      <c r="E18" s="323"/>
      <c r="F18" s="294"/>
      <c r="G18" s="298"/>
      <c r="H18" s="298"/>
      <c r="I18" s="350"/>
      <c r="J18" s="351"/>
      <c r="K18" s="352"/>
      <c r="L18" s="294"/>
      <c r="M18" s="298"/>
      <c r="N18" s="323"/>
      <c r="O18" s="290"/>
      <c r="P18" s="292"/>
      <c r="Q18" s="302"/>
      <c r="R18" s="286"/>
    </row>
    <row r="19" spans="1:54" ht="15" customHeight="1">
      <c r="A19" s="326">
        <v>4</v>
      </c>
      <c r="B19" s="329" t="str">
        <f>'Nasazení do skupin'!B8</f>
        <v>TJ SOKOL Holice</v>
      </c>
      <c r="C19" s="325"/>
      <c r="D19" s="312"/>
      <c r="E19" s="295"/>
      <c r="F19" s="325"/>
      <c r="G19" s="312"/>
      <c r="H19" s="295"/>
      <c r="I19" s="305"/>
      <c r="J19" s="307"/>
      <c r="K19" s="307"/>
      <c r="L19" s="335">
        <v>2017</v>
      </c>
      <c r="M19" s="336"/>
      <c r="N19" s="337"/>
      <c r="O19" s="303"/>
      <c r="P19" s="299"/>
      <c r="Q19" s="287"/>
      <c r="R19" s="283"/>
    </row>
    <row r="20" spans="1:54" ht="15.75" customHeight="1" thickBot="1">
      <c r="A20" s="327"/>
      <c r="B20" s="330"/>
      <c r="C20" s="306"/>
      <c r="D20" s="308"/>
      <c r="E20" s="296"/>
      <c r="F20" s="306"/>
      <c r="G20" s="308"/>
      <c r="H20" s="296"/>
      <c r="I20" s="306"/>
      <c r="J20" s="308"/>
      <c r="K20" s="308"/>
      <c r="L20" s="338"/>
      <c r="M20" s="339"/>
      <c r="N20" s="340"/>
      <c r="O20" s="304"/>
      <c r="P20" s="300"/>
      <c r="Q20" s="288"/>
      <c r="R20" s="284"/>
    </row>
    <row r="21" spans="1:54" ht="15" customHeight="1">
      <c r="A21" s="327"/>
      <c r="B21" s="330"/>
      <c r="C21" s="293"/>
      <c r="D21" s="297"/>
      <c r="E21" s="322"/>
      <c r="F21" s="293"/>
      <c r="G21" s="297"/>
      <c r="H21" s="322"/>
      <c r="I21" s="293"/>
      <c r="J21" s="297"/>
      <c r="K21" s="297"/>
      <c r="L21" s="338"/>
      <c r="M21" s="339"/>
      <c r="N21" s="340"/>
      <c r="O21" s="289"/>
      <c r="P21" s="291"/>
      <c r="Q21" s="301"/>
      <c r="R21" s="285"/>
    </row>
    <row r="22" spans="1:54" ht="15.75" customHeight="1" thickBot="1">
      <c r="A22" s="328"/>
      <c r="B22" s="331"/>
      <c r="C22" s="294"/>
      <c r="D22" s="298"/>
      <c r="E22" s="323"/>
      <c r="F22" s="294"/>
      <c r="G22" s="298"/>
      <c r="H22" s="323"/>
      <c r="I22" s="294"/>
      <c r="J22" s="298"/>
      <c r="K22" s="298"/>
      <c r="L22" s="341"/>
      <c r="M22" s="342"/>
      <c r="N22" s="343"/>
      <c r="O22" s="290"/>
      <c r="P22" s="292"/>
      <c r="Q22" s="302"/>
      <c r="R22" s="286"/>
    </row>
    <row r="23" spans="1:54" ht="15" customHeight="1">
      <c r="A23" s="324"/>
      <c r="B23" s="309"/>
      <c r="C23" s="309"/>
      <c r="D23" s="310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43"/>
      <c r="P23" s="44"/>
      <c r="Q23" s="44"/>
      <c r="R23" s="45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54" ht="21.75" customHeight="1">
      <c r="A24" s="324"/>
      <c r="B24" s="309"/>
      <c r="C24" s="309"/>
      <c r="D24" s="310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46"/>
      <c r="P24" s="44"/>
      <c r="Q24" s="42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54" ht="15" customHeight="1">
      <c r="A25" s="324"/>
      <c r="B25" s="309"/>
      <c r="C25" s="309"/>
      <c r="D25" s="310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43"/>
      <c r="P25" s="44"/>
      <c r="Q25" s="44"/>
      <c r="R25" s="45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54" ht="15" customHeight="1">
      <c r="A26" s="324"/>
      <c r="B26" s="309"/>
      <c r="C26" s="309"/>
      <c r="D26" s="310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46"/>
      <c r="P26" s="44"/>
      <c r="Q26" s="42"/>
      <c r="R26" s="45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54" ht="15" customHeight="1">
      <c r="A27" s="324"/>
      <c r="B27" s="309"/>
      <c r="C27" s="309"/>
      <c r="D27" s="310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43"/>
      <c r="P27" s="44"/>
      <c r="Q27" s="44"/>
      <c r="R27" s="45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54" ht="15" customHeight="1">
      <c r="A28" s="324"/>
      <c r="B28" s="309"/>
      <c r="C28" s="309"/>
      <c r="D28" s="310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46"/>
      <c r="P28" s="44"/>
      <c r="Q28" s="42"/>
      <c r="R28" s="45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54" ht="23.25">
      <c r="P29" s="311"/>
      <c r="Q29" s="311"/>
      <c r="R29" s="1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</row>
    <row r="31" spans="1:54"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</row>
    <row r="32" spans="1:54"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</row>
    <row r="33" spans="20:54" ht="20.25">
      <c r="T33" s="278"/>
      <c r="U33" s="278"/>
      <c r="V33" s="278"/>
      <c r="W33" s="278"/>
      <c r="X33" s="278"/>
      <c r="Y33" s="278"/>
      <c r="Z33" s="278"/>
      <c r="AA33" s="280"/>
      <c r="AB33" s="280"/>
      <c r="AC33" s="280"/>
      <c r="AD33" s="280"/>
      <c r="AE33" s="280"/>
      <c r="AF33" s="280"/>
      <c r="AG33" s="2"/>
      <c r="AH33" s="2"/>
      <c r="AI33" s="278"/>
      <c r="AJ33" s="278"/>
      <c r="AK33" s="278"/>
      <c r="AL33" s="278"/>
      <c r="AM33" s="278"/>
      <c r="AN33" s="278"/>
      <c r="AO33" s="6"/>
      <c r="AP33" s="5"/>
      <c r="AQ33" s="5"/>
      <c r="AR33" s="5"/>
      <c r="AS33" s="5"/>
      <c r="AT33" s="5"/>
      <c r="AU33" s="278"/>
      <c r="AV33" s="278"/>
      <c r="AW33" s="278"/>
      <c r="AX33" s="278"/>
      <c r="AY33" s="2"/>
      <c r="AZ33" s="2"/>
      <c r="BA33" s="2"/>
      <c r="BB33" s="2"/>
    </row>
    <row r="35" spans="20:54" ht="20.25">
      <c r="T35" s="280"/>
      <c r="U35" s="280"/>
      <c r="V35" s="280"/>
      <c r="W35" s="280"/>
      <c r="X35" s="280"/>
      <c r="Y35" s="280"/>
      <c r="Z35" s="280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"/>
      <c r="AL35" s="280"/>
      <c r="AM35" s="280"/>
      <c r="AN35" s="280"/>
      <c r="AO35" s="280"/>
      <c r="AP35" s="280"/>
      <c r="AQ35" s="280"/>
      <c r="AR35" s="280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</row>
    <row r="38" spans="20:54" ht="15.75">
      <c r="T38" s="282"/>
      <c r="U38" s="282"/>
      <c r="V38" s="282"/>
      <c r="W38" s="282"/>
      <c r="X38" s="282"/>
      <c r="Y38" s="282"/>
      <c r="Z38" s="3"/>
      <c r="AA38" s="282"/>
      <c r="AB38" s="282"/>
      <c r="AC38" s="3"/>
      <c r="AD38" s="3"/>
      <c r="AE38" s="3"/>
      <c r="AF38" s="282"/>
      <c r="AG38" s="282"/>
      <c r="AH38" s="282"/>
      <c r="AI38" s="282"/>
      <c r="AJ38" s="282"/>
      <c r="AK38" s="282"/>
      <c r="AL38" s="3"/>
      <c r="AM38" s="3"/>
      <c r="AN38" s="3"/>
      <c r="AO38" s="3"/>
      <c r="AP38" s="3"/>
      <c r="AQ38" s="3"/>
      <c r="AR38" s="282"/>
      <c r="AS38" s="282"/>
      <c r="AT38" s="282"/>
      <c r="AU38" s="282"/>
      <c r="AV38" s="282"/>
      <c r="AW38" s="282"/>
      <c r="AX38" s="3"/>
      <c r="AY38" s="3"/>
      <c r="AZ38" s="3"/>
      <c r="BA38" s="3"/>
      <c r="BB38" s="3"/>
    </row>
    <row r="41" spans="20:54" ht="15" customHeight="1"/>
    <row r="45" spans="20:54"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</row>
    <row r="46" spans="20:54"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</row>
    <row r="50" spans="20:54" ht="23.25"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</row>
    <row r="51" spans="20:54" ht="20.25">
      <c r="T51" s="278"/>
      <c r="U51" s="278"/>
      <c r="V51" s="278"/>
      <c r="W51" s="278"/>
      <c r="X51" s="278"/>
      <c r="Y51" s="278"/>
      <c r="Z51" s="278"/>
      <c r="AA51" s="280"/>
      <c r="AB51" s="280"/>
      <c r="AC51" s="280"/>
      <c r="AD51" s="280"/>
      <c r="AE51" s="280"/>
      <c r="AF51" s="280"/>
      <c r="AG51" s="2"/>
      <c r="AH51" s="2"/>
      <c r="AI51" s="278"/>
      <c r="AJ51" s="278"/>
      <c r="AK51" s="278"/>
      <c r="AL51" s="278"/>
      <c r="AM51" s="278"/>
      <c r="AN51" s="278"/>
      <c r="AO51" s="6"/>
      <c r="AP51" s="5"/>
      <c r="AQ51" s="5"/>
      <c r="AR51" s="5"/>
      <c r="AS51" s="5"/>
      <c r="AT51" s="5"/>
      <c r="AU51" s="278"/>
      <c r="AV51" s="278"/>
      <c r="AW51" s="278"/>
      <c r="AX51" s="278"/>
      <c r="AY51" s="2"/>
      <c r="AZ51" s="2"/>
      <c r="BA51" s="2"/>
      <c r="BB51" s="2"/>
    </row>
    <row r="53" spans="20:54" ht="20.25">
      <c r="T53" s="280"/>
      <c r="U53" s="280"/>
      <c r="V53" s="280"/>
      <c r="W53" s="280"/>
      <c r="X53" s="280"/>
      <c r="Y53" s="280"/>
      <c r="Z53" s="280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"/>
      <c r="AL53" s="280"/>
      <c r="AM53" s="280"/>
      <c r="AN53" s="280"/>
      <c r="AO53" s="280"/>
      <c r="AP53" s="280"/>
      <c r="AQ53" s="280"/>
      <c r="AR53" s="280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</row>
    <row r="56" spans="20:54" ht="15.75">
      <c r="T56" s="282"/>
      <c r="U56" s="282"/>
      <c r="V56" s="282"/>
      <c r="W56" s="282"/>
      <c r="X56" s="282"/>
      <c r="Y56" s="282"/>
      <c r="Z56" s="3"/>
      <c r="AA56" s="282"/>
      <c r="AB56" s="282"/>
      <c r="AC56" s="3"/>
      <c r="AD56" s="3"/>
      <c r="AE56" s="3"/>
      <c r="AF56" s="282"/>
      <c r="AG56" s="282"/>
      <c r="AH56" s="282"/>
      <c r="AI56" s="282"/>
      <c r="AJ56" s="282"/>
      <c r="AK56" s="282"/>
      <c r="AL56" s="3"/>
      <c r="AM56" s="3"/>
      <c r="AN56" s="3"/>
      <c r="AO56" s="3"/>
      <c r="AP56" s="3"/>
      <c r="AQ56" s="3"/>
      <c r="AR56" s="282"/>
      <c r="AS56" s="282"/>
      <c r="AT56" s="282"/>
      <c r="AU56" s="282"/>
      <c r="AV56" s="282"/>
      <c r="AW56" s="282"/>
      <c r="AX56" s="3"/>
      <c r="AY56" s="3"/>
      <c r="AZ56" s="3"/>
      <c r="BA56" s="3"/>
      <c r="BB56" s="3"/>
    </row>
    <row r="59" spans="20:54" ht="15" customHeight="1"/>
    <row r="63" spans="20:54"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</row>
    <row r="64" spans="20:54"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</row>
    <row r="68" spans="20:54" ht="23.25"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</row>
    <row r="70" spans="20:54" ht="23.25"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</row>
    <row r="71" spans="20:54" ht="20.25">
      <c r="T71" s="278"/>
      <c r="U71" s="278"/>
      <c r="V71" s="278"/>
      <c r="W71" s="278"/>
      <c r="X71" s="278"/>
      <c r="Y71" s="278"/>
      <c r="Z71" s="278"/>
      <c r="AA71" s="280"/>
      <c r="AB71" s="280"/>
      <c r="AC71" s="280"/>
      <c r="AD71" s="280"/>
      <c r="AE71" s="280"/>
      <c r="AF71" s="280"/>
      <c r="AG71" s="2"/>
      <c r="AH71" s="2"/>
      <c r="AI71" s="278"/>
      <c r="AJ71" s="278"/>
      <c r="AK71" s="278"/>
      <c r="AL71" s="278"/>
      <c r="AM71" s="278"/>
      <c r="AN71" s="278"/>
      <c r="AO71" s="6"/>
      <c r="AP71" s="5"/>
      <c r="AQ71" s="5"/>
      <c r="AR71" s="5"/>
      <c r="AS71" s="5"/>
      <c r="AT71" s="5"/>
      <c r="AU71" s="278"/>
      <c r="AV71" s="278"/>
      <c r="AW71" s="278"/>
      <c r="AX71" s="278"/>
      <c r="AY71" s="2"/>
      <c r="AZ71" s="2"/>
      <c r="BA71" s="2"/>
      <c r="BB71" s="2"/>
    </row>
    <row r="73" spans="20:54" ht="20.25">
      <c r="T73" s="280"/>
      <c r="U73" s="280"/>
      <c r="V73" s="280"/>
      <c r="W73" s="280"/>
      <c r="X73" s="280"/>
      <c r="Y73" s="280"/>
      <c r="Z73" s="280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"/>
      <c r="AL73" s="280"/>
      <c r="AM73" s="280"/>
      <c r="AN73" s="280"/>
      <c r="AO73" s="280"/>
      <c r="AP73" s="280"/>
      <c r="AQ73" s="280"/>
      <c r="AR73" s="280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</row>
    <row r="76" spans="20:54" ht="15.75">
      <c r="T76" s="282"/>
      <c r="U76" s="282"/>
      <c r="V76" s="282"/>
      <c r="W76" s="282"/>
      <c r="X76" s="282"/>
      <c r="Y76" s="282"/>
      <c r="Z76" s="3"/>
      <c r="AA76" s="282"/>
      <c r="AB76" s="282"/>
      <c r="AC76" s="3"/>
      <c r="AD76" s="3"/>
      <c r="AE76" s="3"/>
      <c r="AF76" s="282"/>
      <c r="AG76" s="282"/>
      <c r="AH76" s="282"/>
      <c r="AI76" s="282"/>
      <c r="AJ76" s="282"/>
      <c r="AK76" s="282"/>
      <c r="AL76" s="3"/>
      <c r="AM76" s="3"/>
      <c r="AN76" s="3"/>
      <c r="AO76" s="3"/>
      <c r="AP76" s="3"/>
      <c r="AQ76" s="3"/>
      <c r="AR76" s="282"/>
      <c r="AS76" s="282"/>
      <c r="AT76" s="282"/>
      <c r="AU76" s="282"/>
      <c r="AV76" s="282"/>
      <c r="AW76" s="282"/>
      <c r="AX76" s="3"/>
      <c r="AY76" s="3"/>
      <c r="AZ76" s="3"/>
      <c r="BA76" s="3"/>
      <c r="BB76" s="3"/>
    </row>
    <row r="83" spans="20:54"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</row>
    <row r="84" spans="20:54"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</row>
  </sheetData>
  <mergeCells count="170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R13:R14"/>
    <mergeCell ref="P13:P14"/>
    <mergeCell ref="Q13:Q14"/>
    <mergeCell ref="K9:K10"/>
    <mergeCell ref="C5:E6"/>
    <mergeCell ref="F5:H6"/>
    <mergeCell ref="I5:K6"/>
    <mergeCell ref="O9:O10"/>
    <mergeCell ref="F19:F20"/>
    <mergeCell ref="G15:G16"/>
    <mergeCell ref="J13:J14"/>
    <mergeCell ref="K13:K14"/>
    <mergeCell ref="K19:K20"/>
    <mergeCell ref="L19:N22"/>
    <mergeCell ref="L15:L16"/>
    <mergeCell ref="M15:M16"/>
    <mergeCell ref="N15:N16"/>
    <mergeCell ref="L17:L18"/>
    <mergeCell ref="G17:G18"/>
    <mergeCell ref="H15:H16"/>
    <mergeCell ref="E21:E22"/>
    <mergeCell ref="H21:H22"/>
    <mergeCell ref="N17:N18"/>
    <mergeCell ref="I15:K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A27:A28"/>
    <mergeCell ref="C11:C12"/>
    <mergeCell ref="D11:D12"/>
    <mergeCell ref="C15:C16"/>
    <mergeCell ref="D23:D24"/>
    <mergeCell ref="D25:D26"/>
    <mergeCell ref="A11:A14"/>
    <mergeCell ref="A15:A18"/>
    <mergeCell ref="A19:A22"/>
    <mergeCell ref="A23:A24"/>
    <mergeCell ref="A25:A26"/>
    <mergeCell ref="C21:C22"/>
    <mergeCell ref="B23:C24"/>
    <mergeCell ref="B25:C26"/>
    <mergeCell ref="B27:C28"/>
    <mergeCell ref="C13:C14"/>
    <mergeCell ref="C17:C18"/>
    <mergeCell ref="D17:D18"/>
    <mergeCell ref="B11:B14"/>
    <mergeCell ref="B15:B18"/>
    <mergeCell ref="B19:B22"/>
    <mergeCell ref="C19:C20"/>
    <mergeCell ref="D19:D20"/>
    <mergeCell ref="D15:D16"/>
    <mergeCell ref="D27:D28"/>
    <mergeCell ref="P29:Q29"/>
    <mergeCell ref="K11:K12"/>
    <mergeCell ref="E23:N24"/>
    <mergeCell ref="E25:N26"/>
    <mergeCell ref="D13:D14"/>
    <mergeCell ref="E13:E14"/>
    <mergeCell ref="D21:D22"/>
    <mergeCell ref="P21:P22"/>
    <mergeCell ref="Q21:Q22"/>
    <mergeCell ref="F21:F22"/>
    <mergeCell ref="G21:G22"/>
    <mergeCell ref="J21:J22"/>
    <mergeCell ref="I11:I12"/>
    <mergeCell ref="E11:E12"/>
    <mergeCell ref="F11:H14"/>
    <mergeCell ref="I13:I14"/>
    <mergeCell ref="E19:E20"/>
    <mergeCell ref="E15:E16"/>
    <mergeCell ref="F15:F16"/>
    <mergeCell ref="E17:E18"/>
    <mergeCell ref="G19:G20"/>
    <mergeCell ref="F17:F18"/>
    <mergeCell ref="R15:R16"/>
    <mergeCell ref="R17:R18"/>
    <mergeCell ref="Q15:Q16"/>
    <mergeCell ref="O17:O18"/>
    <mergeCell ref="P17:P18"/>
    <mergeCell ref="I21:I22"/>
    <mergeCell ref="H19:H20"/>
    <mergeCell ref="H17:H18"/>
    <mergeCell ref="AA33:AF33"/>
    <mergeCell ref="T33:Z33"/>
    <mergeCell ref="P19:P20"/>
    <mergeCell ref="Q17:Q18"/>
    <mergeCell ref="O21:O22"/>
    <mergeCell ref="O19:O20"/>
    <mergeCell ref="Q19:Q20"/>
    <mergeCell ref="K21:K22"/>
    <mergeCell ref="I19:I20"/>
    <mergeCell ref="J19:J20"/>
    <mergeCell ref="M17:M18"/>
    <mergeCell ref="E27:N28"/>
    <mergeCell ref="AI33:AN33"/>
    <mergeCell ref="AU33:AX33"/>
    <mergeCell ref="T31:BB32"/>
    <mergeCell ref="R19:R20"/>
    <mergeCell ref="R21:R22"/>
    <mergeCell ref="T29:BB29"/>
    <mergeCell ref="AA51:AF51"/>
    <mergeCell ref="AI51:AN51"/>
    <mergeCell ref="AU51:AX51"/>
    <mergeCell ref="T53:Z53"/>
    <mergeCell ref="AA53:AJ53"/>
    <mergeCell ref="AL53:AR53"/>
    <mergeCell ref="AS53:BB53"/>
    <mergeCell ref="T35:Z35"/>
    <mergeCell ref="AA35:AJ35"/>
    <mergeCell ref="AL35:AR35"/>
    <mergeCell ref="AS35:BB35"/>
    <mergeCell ref="T38:Y38"/>
    <mergeCell ref="AA38:AB38"/>
    <mergeCell ref="AF38:AK38"/>
    <mergeCell ref="AR38:AW38"/>
    <mergeCell ref="L5:N6"/>
    <mergeCell ref="T83:BB84"/>
    <mergeCell ref="T70:BB70"/>
    <mergeCell ref="T71:Z71"/>
    <mergeCell ref="AA71:AF71"/>
    <mergeCell ref="AI71:AN71"/>
    <mergeCell ref="AU71:AX71"/>
    <mergeCell ref="T73:Z73"/>
    <mergeCell ref="AA73:AJ73"/>
    <mergeCell ref="AL73:AR73"/>
    <mergeCell ref="AS73:BB73"/>
    <mergeCell ref="T56:Y56"/>
    <mergeCell ref="AA56:AB56"/>
    <mergeCell ref="AF56:AK56"/>
    <mergeCell ref="AR56:AW56"/>
    <mergeCell ref="T63:BB64"/>
    <mergeCell ref="T68:BB68"/>
    <mergeCell ref="T76:Y76"/>
    <mergeCell ref="AA76:AB76"/>
    <mergeCell ref="AF76:AK76"/>
    <mergeCell ref="AR76:AW76"/>
    <mergeCell ref="T45:BB46"/>
    <mergeCell ref="T50:BB50"/>
    <mergeCell ref="T51:Z51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R72"/>
  <sheetViews>
    <sheetView showGridLines="0" zoomScaleNormal="100" workbookViewId="0">
      <selection activeCell="B7" sqref="B7:B10"/>
    </sheetView>
  </sheetViews>
  <sheetFormatPr defaultRowHeight="15"/>
  <cols>
    <col min="1" max="1" width="4" style="230" customWidth="1"/>
    <col min="2" max="2" width="35.285156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customWidth="1"/>
    <col min="200" max="200" width="4" customWidth="1"/>
    <col min="201" max="201" width="35.28515625" bestFit="1" customWidth="1"/>
    <col min="202" max="202" width="4.28515625" customWidth="1"/>
    <col min="203" max="203" width="1.42578125" customWidth="1"/>
    <col min="204" max="205" width="4.28515625" customWidth="1"/>
    <col min="206" max="206" width="1.42578125" customWidth="1"/>
    <col min="207" max="208" width="4.28515625" customWidth="1"/>
    <col min="209" max="209" width="1.42578125" customWidth="1"/>
    <col min="210" max="211" width="4.28515625" customWidth="1"/>
    <col min="212" max="212" width="1.42578125" customWidth="1"/>
    <col min="213" max="213" width="4.28515625" customWidth="1"/>
    <col min="214" max="214" width="4.7109375" customWidth="1"/>
    <col min="215" max="215" width="1.42578125" customWidth="1"/>
    <col min="216" max="216" width="4.7109375" customWidth="1"/>
    <col min="217" max="217" width="6.7109375" bestFit="1" customWidth="1"/>
    <col min="456" max="456" width="4" customWidth="1"/>
    <col min="457" max="457" width="35.28515625" bestFit="1" customWidth="1"/>
    <col min="458" max="458" width="4.28515625" customWidth="1"/>
    <col min="459" max="459" width="1.42578125" customWidth="1"/>
    <col min="460" max="461" width="4.28515625" customWidth="1"/>
    <col min="462" max="462" width="1.42578125" customWidth="1"/>
    <col min="463" max="464" width="4.28515625" customWidth="1"/>
    <col min="465" max="465" width="1.42578125" customWidth="1"/>
    <col min="466" max="467" width="4.28515625" customWidth="1"/>
    <col min="468" max="468" width="1.42578125" customWidth="1"/>
    <col min="469" max="469" width="4.28515625" customWidth="1"/>
    <col min="470" max="470" width="4.7109375" customWidth="1"/>
    <col min="471" max="471" width="1.42578125" customWidth="1"/>
    <col min="472" max="472" width="4.7109375" customWidth="1"/>
    <col min="473" max="473" width="6.7109375" bestFit="1" customWidth="1"/>
    <col min="712" max="712" width="4" customWidth="1"/>
    <col min="713" max="713" width="35.28515625" bestFit="1" customWidth="1"/>
    <col min="714" max="714" width="4.28515625" customWidth="1"/>
    <col min="715" max="715" width="1.42578125" customWidth="1"/>
    <col min="716" max="717" width="4.28515625" customWidth="1"/>
    <col min="718" max="718" width="1.42578125" customWidth="1"/>
    <col min="719" max="720" width="4.28515625" customWidth="1"/>
    <col min="721" max="721" width="1.42578125" customWidth="1"/>
    <col min="722" max="723" width="4.28515625" customWidth="1"/>
    <col min="724" max="724" width="1.42578125" customWidth="1"/>
    <col min="725" max="725" width="4.28515625" customWidth="1"/>
    <col min="726" max="726" width="4.7109375" customWidth="1"/>
    <col min="727" max="727" width="1.42578125" customWidth="1"/>
    <col min="728" max="728" width="4.7109375" customWidth="1"/>
    <col min="729" max="729" width="6.7109375" bestFit="1" customWidth="1"/>
    <col min="968" max="968" width="4" customWidth="1"/>
    <col min="969" max="969" width="35.28515625" bestFit="1" customWidth="1"/>
    <col min="970" max="970" width="4.28515625" customWidth="1"/>
    <col min="971" max="971" width="1.42578125" customWidth="1"/>
    <col min="972" max="973" width="4.28515625" customWidth="1"/>
    <col min="974" max="974" width="1.42578125" customWidth="1"/>
    <col min="975" max="976" width="4.28515625" customWidth="1"/>
    <col min="977" max="977" width="1.42578125" customWidth="1"/>
    <col min="978" max="979" width="4.28515625" customWidth="1"/>
    <col min="980" max="980" width="1.42578125" customWidth="1"/>
    <col min="981" max="981" width="4.28515625" customWidth="1"/>
    <col min="982" max="982" width="4.7109375" customWidth="1"/>
    <col min="983" max="983" width="1.42578125" customWidth="1"/>
    <col min="984" max="984" width="4.7109375" customWidth="1"/>
    <col min="985" max="985" width="6.7109375" bestFit="1" customWidth="1"/>
    <col min="1224" max="1224" width="4" customWidth="1"/>
    <col min="1225" max="1225" width="35.28515625" bestFit="1" customWidth="1"/>
    <col min="1226" max="1226" width="4.28515625" customWidth="1"/>
    <col min="1227" max="1227" width="1.42578125" customWidth="1"/>
    <col min="1228" max="1229" width="4.28515625" customWidth="1"/>
    <col min="1230" max="1230" width="1.42578125" customWidth="1"/>
    <col min="1231" max="1232" width="4.28515625" customWidth="1"/>
    <col min="1233" max="1233" width="1.42578125" customWidth="1"/>
    <col min="1234" max="1235" width="4.28515625" customWidth="1"/>
    <col min="1236" max="1236" width="1.42578125" customWidth="1"/>
    <col min="1237" max="1237" width="4.28515625" customWidth="1"/>
    <col min="1238" max="1238" width="4.7109375" customWidth="1"/>
    <col min="1239" max="1239" width="1.42578125" customWidth="1"/>
    <col min="1240" max="1240" width="4.7109375" customWidth="1"/>
    <col min="1241" max="1241" width="6.7109375" bestFit="1" customWidth="1"/>
    <col min="1480" max="1480" width="4" customWidth="1"/>
    <col min="1481" max="1481" width="35.28515625" bestFit="1" customWidth="1"/>
    <col min="1482" max="1482" width="4.28515625" customWidth="1"/>
    <col min="1483" max="1483" width="1.42578125" customWidth="1"/>
    <col min="1484" max="1485" width="4.28515625" customWidth="1"/>
    <col min="1486" max="1486" width="1.42578125" customWidth="1"/>
    <col min="1487" max="1488" width="4.28515625" customWidth="1"/>
    <col min="1489" max="1489" width="1.42578125" customWidth="1"/>
    <col min="1490" max="1491" width="4.28515625" customWidth="1"/>
    <col min="1492" max="1492" width="1.42578125" customWidth="1"/>
    <col min="1493" max="1493" width="4.28515625" customWidth="1"/>
    <col min="1494" max="1494" width="4.7109375" customWidth="1"/>
    <col min="1495" max="1495" width="1.42578125" customWidth="1"/>
    <col min="1496" max="1496" width="4.7109375" customWidth="1"/>
    <col min="1497" max="1497" width="6.7109375" bestFit="1" customWidth="1"/>
    <col min="1736" max="1736" width="4" customWidth="1"/>
    <col min="1737" max="1737" width="35.28515625" bestFit="1" customWidth="1"/>
    <col min="1738" max="1738" width="4.28515625" customWidth="1"/>
    <col min="1739" max="1739" width="1.42578125" customWidth="1"/>
    <col min="1740" max="1741" width="4.28515625" customWidth="1"/>
    <col min="1742" max="1742" width="1.42578125" customWidth="1"/>
    <col min="1743" max="1744" width="4.28515625" customWidth="1"/>
    <col min="1745" max="1745" width="1.42578125" customWidth="1"/>
    <col min="1746" max="1747" width="4.28515625" customWidth="1"/>
    <col min="1748" max="1748" width="1.42578125" customWidth="1"/>
    <col min="1749" max="1749" width="4.28515625" customWidth="1"/>
    <col min="1750" max="1750" width="4.7109375" customWidth="1"/>
    <col min="1751" max="1751" width="1.42578125" customWidth="1"/>
    <col min="1752" max="1752" width="4.7109375" customWidth="1"/>
    <col min="1753" max="1753" width="6.7109375" bestFit="1" customWidth="1"/>
    <col min="1992" max="1992" width="4" customWidth="1"/>
    <col min="1993" max="1993" width="35.28515625" bestFit="1" customWidth="1"/>
    <col min="1994" max="1994" width="4.28515625" customWidth="1"/>
    <col min="1995" max="1995" width="1.42578125" customWidth="1"/>
    <col min="1996" max="1997" width="4.28515625" customWidth="1"/>
    <col min="1998" max="1998" width="1.42578125" customWidth="1"/>
    <col min="1999" max="2000" width="4.28515625" customWidth="1"/>
    <col min="2001" max="2001" width="1.42578125" customWidth="1"/>
    <col min="2002" max="2003" width="4.28515625" customWidth="1"/>
    <col min="2004" max="2004" width="1.42578125" customWidth="1"/>
    <col min="2005" max="2005" width="4.28515625" customWidth="1"/>
    <col min="2006" max="2006" width="4.7109375" customWidth="1"/>
    <col min="2007" max="2007" width="1.42578125" customWidth="1"/>
    <col min="2008" max="2008" width="4.7109375" customWidth="1"/>
    <col min="2009" max="2009" width="6.7109375" bestFit="1" customWidth="1"/>
    <col min="2248" max="2248" width="4" customWidth="1"/>
    <col min="2249" max="2249" width="35.28515625" bestFit="1" customWidth="1"/>
    <col min="2250" max="2250" width="4.28515625" customWidth="1"/>
    <col min="2251" max="2251" width="1.42578125" customWidth="1"/>
    <col min="2252" max="2253" width="4.28515625" customWidth="1"/>
    <col min="2254" max="2254" width="1.42578125" customWidth="1"/>
    <col min="2255" max="2256" width="4.28515625" customWidth="1"/>
    <col min="2257" max="2257" width="1.42578125" customWidth="1"/>
    <col min="2258" max="2259" width="4.28515625" customWidth="1"/>
    <col min="2260" max="2260" width="1.42578125" customWidth="1"/>
    <col min="2261" max="2261" width="4.28515625" customWidth="1"/>
    <col min="2262" max="2262" width="4.7109375" customWidth="1"/>
    <col min="2263" max="2263" width="1.42578125" customWidth="1"/>
    <col min="2264" max="2264" width="4.7109375" customWidth="1"/>
    <col min="2265" max="2265" width="6.7109375" bestFit="1" customWidth="1"/>
    <col min="2504" max="2504" width="4" customWidth="1"/>
    <col min="2505" max="2505" width="35.28515625" bestFit="1" customWidth="1"/>
    <col min="2506" max="2506" width="4.28515625" customWidth="1"/>
    <col min="2507" max="2507" width="1.42578125" customWidth="1"/>
    <col min="2508" max="2509" width="4.28515625" customWidth="1"/>
    <col min="2510" max="2510" width="1.42578125" customWidth="1"/>
    <col min="2511" max="2512" width="4.28515625" customWidth="1"/>
    <col min="2513" max="2513" width="1.42578125" customWidth="1"/>
    <col min="2514" max="2515" width="4.28515625" customWidth="1"/>
    <col min="2516" max="2516" width="1.42578125" customWidth="1"/>
    <col min="2517" max="2517" width="4.28515625" customWidth="1"/>
    <col min="2518" max="2518" width="4.7109375" customWidth="1"/>
    <col min="2519" max="2519" width="1.42578125" customWidth="1"/>
    <col min="2520" max="2520" width="4.7109375" customWidth="1"/>
    <col min="2521" max="2521" width="6.7109375" bestFit="1" customWidth="1"/>
    <col min="2760" max="2760" width="4" customWidth="1"/>
    <col min="2761" max="2761" width="35.28515625" bestFit="1" customWidth="1"/>
    <col min="2762" max="2762" width="4.28515625" customWidth="1"/>
    <col min="2763" max="2763" width="1.42578125" customWidth="1"/>
    <col min="2764" max="2765" width="4.28515625" customWidth="1"/>
    <col min="2766" max="2766" width="1.42578125" customWidth="1"/>
    <col min="2767" max="2768" width="4.28515625" customWidth="1"/>
    <col min="2769" max="2769" width="1.42578125" customWidth="1"/>
    <col min="2770" max="2771" width="4.28515625" customWidth="1"/>
    <col min="2772" max="2772" width="1.42578125" customWidth="1"/>
    <col min="2773" max="2773" width="4.28515625" customWidth="1"/>
    <col min="2774" max="2774" width="4.7109375" customWidth="1"/>
    <col min="2775" max="2775" width="1.42578125" customWidth="1"/>
    <col min="2776" max="2776" width="4.7109375" customWidth="1"/>
    <col min="2777" max="2777" width="6.7109375" bestFit="1" customWidth="1"/>
    <col min="3016" max="3016" width="4" customWidth="1"/>
    <col min="3017" max="3017" width="35.28515625" bestFit="1" customWidth="1"/>
    <col min="3018" max="3018" width="4.28515625" customWidth="1"/>
    <col min="3019" max="3019" width="1.42578125" customWidth="1"/>
    <col min="3020" max="3021" width="4.28515625" customWidth="1"/>
    <col min="3022" max="3022" width="1.42578125" customWidth="1"/>
    <col min="3023" max="3024" width="4.28515625" customWidth="1"/>
    <col min="3025" max="3025" width="1.42578125" customWidth="1"/>
    <col min="3026" max="3027" width="4.28515625" customWidth="1"/>
    <col min="3028" max="3028" width="1.42578125" customWidth="1"/>
    <col min="3029" max="3029" width="4.28515625" customWidth="1"/>
    <col min="3030" max="3030" width="4.7109375" customWidth="1"/>
    <col min="3031" max="3031" width="1.42578125" customWidth="1"/>
    <col min="3032" max="3032" width="4.7109375" customWidth="1"/>
    <col min="3033" max="3033" width="6.7109375" bestFit="1" customWidth="1"/>
    <col min="3272" max="3272" width="4" customWidth="1"/>
    <col min="3273" max="3273" width="35.28515625" bestFit="1" customWidth="1"/>
    <col min="3274" max="3274" width="4.28515625" customWidth="1"/>
    <col min="3275" max="3275" width="1.42578125" customWidth="1"/>
    <col min="3276" max="3277" width="4.28515625" customWidth="1"/>
    <col min="3278" max="3278" width="1.42578125" customWidth="1"/>
    <col min="3279" max="3280" width="4.28515625" customWidth="1"/>
    <col min="3281" max="3281" width="1.42578125" customWidth="1"/>
    <col min="3282" max="3283" width="4.28515625" customWidth="1"/>
    <col min="3284" max="3284" width="1.42578125" customWidth="1"/>
    <col min="3285" max="3285" width="4.28515625" customWidth="1"/>
    <col min="3286" max="3286" width="4.7109375" customWidth="1"/>
    <col min="3287" max="3287" width="1.42578125" customWidth="1"/>
    <col min="3288" max="3288" width="4.7109375" customWidth="1"/>
    <col min="3289" max="3289" width="6.7109375" bestFit="1" customWidth="1"/>
    <col min="3528" max="3528" width="4" customWidth="1"/>
    <col min="3529" max="3529" width="35.28515625" bestFit="1" customWidth="1"/>
    <col min="3530" max="3530" width="4.28515625" customWidth="1"/>
    <col min="3531" max="3531" width="1.42578125" customWidth="1"/>
    <col min="3532" max="3533" width="4.28515625" customWidth="1"/>
    <col min="3534" max="3534" width="1.42578125" customWidth="1"/>
    <col min="3535" max="3536" width="4.28515625" customWidth="1"/>
    <col min="3537" max="3537" width="1.42578125" customWidth="1"/>
    <col min="3538" max="3539" width="4.28515625" customWidth="1"/>
    <col min="3540" max="3540" width="1.42578125" customWidth="1"/>
    <col min="3541" max="3541" width="4.28515625" customWidth="1"/>
    <col min="3542" max="3542" width="4.7109375" customWidth="1"/>
    <col min="3543" max="3543" width="1.42578125" customWidth="1"/>
    <col min="3544" max="3544" width="4.7109375" customWidth="1"/>
    <col min="3545" max="3545" width="6.7109375" bestFit="1" customWidth="1"/>
    <col min="3784" max="3784" width="4" customWidth="1"/>
    <col min="3785" max="3785" width="35.28515625" bestFit="1" customWidth="1"/>
    <col min="3786" max="3786" width="4.28515625" customWidth="1"/>
    <col min="3787" max="3787" width="1.42578125" customWidth="1"/>
    <col min="3788" max="3789" width="4.28515625" customWidth="1"/>
    <col min="3790" max="3790" width="1.42578125" customWidth="1"/>
    <col min="3791" max="3792" width="4.28515625" customWidth="1"/>
    <col min="3793" max="3793" width="1.42578125" customWidth="1"/>
    <col min="3794" max="3795" width="4.28515625" customWidth="1"/>
    <col min="3796" max="3796" width="1.42578125" customWidth="1"/>
    <col min="3797" max="3797" width="4.28515625" customWidth="1"/>
    <col min="3798" max="3798" width="4.7109375" customWidth="1"/>
    <col min="3799" max="3799" width="1.42578125" customWidth="1"/>
    <col min="3800" max="3800" width="4.7109375" customWidth="1"/>
    <col min="3801" max="3801" width="6.7109375" bestFit="1" customWidth="1"/>
    <col min="4040" max="4040" width="4" customWidth="1"/>
    <col min="4041" max="4041" width="35.28515625" bestFit="1" customWidth="1"/>
    <col min="4042" max="4042" width="4.28515625" customWidth="1"/>
    <col min="4043" max="4043" width="1.42578125" customWidth="1"/>
    <col min="4044" max="4045" width="4.28515625" customWidth="1"/>
    <col min="4046" max="4046" width="1.42578125" customWidth="1"/>
    <col min="4047" max="4048" width="4.28515625" customWidth="1"/>
    <col min="4049" max="4049" width="1.42578125" customWidth="1"/>
    <col min="4050" max="4051" width="4.28515625" customWidth="1"/>
    <col min="4052" max="4052" width="1.42578125" customWidth="1"/>
    <col min="4053" max="4053" width="4.28515625" customWidth="1"/>
    <col min="4054" max="4054" width="4.7109375" customWidth="1"/>
    <col min="4055" max="4055" width="1.42578125" customWidth="1"/>
    <col min="4056" max="4056" width="4.7109375" customWidth="1"/>
    <col min="4057" max="4057" width="6.7109375" bestFit="1" customWidth="1"/>
    <col min="4296" max="4296" width="4" customWidth="1"/>
    <col min="4297" max="4297" width="35.28515625" bestFit="1" customWidth="1"/>
    <col min="4298" max="4298" width="4.28515625" customWidth="1"/>
    <col min="4299" max="4299" width="1.42578125" customWidth="1"/>
    <col min="4300" max="4301" width="4.28515625" customWidth="1"/>
    <col min="4302" max="4302" width="1.42578125" customWidth="1"/>
    <col min="4303" max="4304" width="4.28515625" customWidth="1"/>
    <col min="4305" max="4305" width="1.42578125" customWidth="1"/>
    <col min="4306" max="4307" width="4.28515625" customWidth="1"/>
    <col min="4308" max="4308" width="1.42578125" customWidth="1"/>
    <col min="4309" max="4309" width="4.28515625" customWidth="1"/>
    <col min="4310" max="4310" width="4.7109375" customWidth="1"/>
    <col min="4311" max="4311" width="1.42578125" customWidth="1"/>
    <col min="4312" max="4312" width="4.7109375" customWidth="1"/>
    <col min="4313" max="4313" width="6.7109375" bestFit="1" customWidth="1"/>
    <col min="4552" max="4552" width="4" customWidth="1"/>
    <col min="4553" max="4553" width="35.28515625" bestFit="1" customWidth="1"/>
    <col min="4554" max="4554" width="4.28515625" customWidth="1"/>
    <col min="4555" max="4555" width="1.42578125" customWidth="1"/>
    <col min="4556" max="4557" width="4.28515625" customWidth="1"/>
    <col min="4558" max="4558" width="1.42578125" customWidth="1"/>
    <col min="4559" max="4560" width="4.28515625" customWidth="1"/>
    <col min="4561" max="4561" width="1.42578125" customWidth="1"/>
    <col min="4562" max="4563" width="4.28515625" customWidth="1"/>
    <col min="4564" max="4564" width="1.42578125" customWidth="1"/>
    <col min="4565" max="4565" width="4.28515625" customWidth="1"/>
    <col min="4566" max="4566" width="4.7109375" customWidth="1"/>
    <col min="4567" max="4567" width="1.42578125" customWidth="1"/>
    <col min="4568" max="4568" width="4.7109375" customWidth="1"/>
    <col min="4569" max="4569" width="6.7109375" bestFit="1" customWidth="1"/>
    <col min="4808" max="4808" width="4" customWidth="1"/>
    <col min="4809" max="4809" width="35.28515625" bestFit="1" customWidth="1"/>
    <col min="4810" max="4810" width="4.28515625" customWidth="1"/>
    <col min="4811" max="4811" width="1.42578125" customWidth="1"/>
    <col min="4812" max="4813" width="4.28515625" customWidth="1"/>
    <col min="4814" max="4814" width="1.42578125" customWidth="1"/>
    <col min="4815" max="4816" width="4.28515625" customWidth="1"/>
    <col min="4817" max="4817" width="1.42578125" customWidth="1"/>
    <col min="4818" max="4819" width="4.28515625" customWidth="1"/>
    <col min="4820" max="4820" width="1.42578125" customWidth="1"/>
    <col min="4821" max="4821" width="4.28515625" customWidth="1"/>
    <col min="4822" max="4822" width="4.7109375" customWidth="1"/>
    <col min="4823" max="4823" width="1.42578125" customWidth="1"/>
    <col min="4824" max="4824" width="4.7109375" customWidth="1"/>
    <col min="4825" max="4825" width="6.7109375" bestFit="1" customWidth="1"/>
    <col min="5064" max="5064" width="4" customWidth="1"/>
    <col min="5065" max="5065" width="35.28515625" bestFit="1" customWidth="1"/>
    <col min="5066" max="5066" width="4.28515625" customWidth="1"/>
    <col min="5067" max="5067" width="1.42578125" customWidth="1"/>
    <col min="5068" max="5069" width="4.28515625" customWidth="1"/>
    <col min="5070" max="5070" width="1.42578125" customWidth="1"/>
    <col min="5071" max="5072" width="4.28515625" customWidth="1"/>
    <col min="5073" max="5073" width="1.42578125" customWidth="1"/>
    <col min="5074" max="5075" width="4.28515625" customWidth="1"/>
    <col min="5076" max="5076" width="1.42578125" customWidth="1"/>
    <col min="5077" max="5077" width="4.28515625" customWidth="1"/>
    <col min="5078" max="5078" width="4.7109375" customWidth="1"/>
    <col min="5079" max="5079" width="1.42578125" customWidth="1"/>
    <col min="5080" max="5080" width="4.7109375" customWidth="1"/>
    <col min="5081" max="5081" width="6.7109375" bestFit="1" customWidth="1"/>
    <col min="5320" max="5320" width="4" customWidth="1"/>
    <col min="5321" max="5321" width="35.28515625" bestFit="1" customWidth="1"/>
    <col min="5322" max="5322" width="4.28515625" customWidth="1"/>
    <col min="5323" max="5323" width="1.42578125" customWidth="1"/>
    <col min="5324" max="5325" width="4.28515625" customWidth="1"/>
    <col min="5326" max="5326" width="1.42578125" customWidth="1"/>
    <col min="5327" max="5328" width="4.28515625" customWidth="1"/>
    <col min="5329" max="5329" width="1.42578125" customWidth="1"/>
    <col min="5330" max="5331" width="4.28515625" customWidth="1"/>
    <col min="5332" max="5332" width="1.42578125" customWidth="1"/>
    <col min="5333" max="5333" width="4.28515625" customWidth="1"/>
    <col min="5334" max="5334" width="4.7109375" customWidth="1"/>
    <col min="5335" max="5335" width="1.42578125" customWidth="1"/>
    <col min="5336" max="5336" width="4.7109375" customWidth="1"/>
    <col min="5337" max="5337" width="6.7109375" bestFit="1" customWidth="1"/>
    <col min="5576" max="5576" width="4" customWidth="1"/>
    <col min="5577" max="5577" width="35.28515625" bestFit="1" customWidth="1"/>
    <col min="5578" max="5578" width="4.28515625" customWidth="1"/>
    <col min="5579" max="5579" width="1.42578125" customWidth="1"/>
    <col min="5580" max="5581" width="4.28515625" customWidth="1"/>
    <col min="5582" max="5582" width="1.42578125" customWidth="1"/>
    <col min="5583" max="5584" width="4.28515625" customWidth="1"/>
    <col min="5585" max="5585" width="1.42578125" customWidth="1"/>
    <col min="5586" max="5587" width="4.28515625" customWidth="1"/>
    <col min="5588" max="5588" width="1.42578125" customWidth="1"/>
    <col min="5589" max="5589" width="4.28515625" customWidth="1"/>
    <col min="5590" max="5590" width="4.7109375" customWidth="1"/>
    <col min="5591" max="5591" width="1.42578125" customWidth="1"/>
    <col min="5592" max="5592" width="4.7109375" customWidth="1"/>
    <col min="5593" max="5593" width="6.7109375" bestFit="1" customWidth="1"/>
    <col min="5832" max="5832" width="4" customWidth="1"/>
    <col min="5833" max="5833" width="35.28515625" bestFit="1" customWidth="1"/>
    <col min="5834" max="5834" width="4.28515625" customWidth="1"/>
    <col min="5835" max="5835" width="1.42578125" customWidth="1"/>
    <col min="5836" max="5837" width="4.28515625" customWidth="1"/>
    <col min="5838" max="5838" width="1.42578125" customWidth="1"/>
    <col min="5839" max="5840" width="4.28515625" customWidth="1"/>
    <col min="5841" max="5841" width="1.42578125" customWidth="1"/>
    <col min="5842" max="5843" width="4.28515625" customWidth="1"/>
    <col min="5844" max="5844" width="1.42578125" customWidth="1"/>
    <col min="5845" max="5845" width="4.28515625" customWidth="1"/>
    <col min="5846" max="5846" width="4.7109375" customWidth="1"/>
    <col min="5847" max="5847" width="1.42578125" customWidth="1"/>
    <col min="5848" max="5848" width="4.7109375" customWidth="1"/>
    <col min="5849" max="5849" width="6.7109375" bestFit="1" customWidth="1"/>
    <col min="6088" max="6088" width="4" customWidth="1"/>
    <col min="6089" max="6089" width="35.28515625" bestFit="1" customWidth="1"/>
    <col min="6090" max="6090" width="4.28515625" customWidth="1"/>
    <col min="6091" max="6091" width="1.42578125" customWidth="1"/>
    <col min="6092" max="6093" width="4.28515625" customWidth="1"/>
    <col min="6094" max="6094" width="1.42578125" customWidth="1"/>
    <col min="6095" max="6096" width="4.28515625" customWidth="1"/>
    <col min="6097" max="6097" width="1.42578125" customWidth="1"/>
    <col min="6098" max="6099" width="4.28515625" customWidth="1"/>
    <col min="6100" max="6100" width="1.42578125" customWidth="1"/>
    <col min="6101" max="6101" width="4.28515625" customWidth="1"/>
    <col min="6102" max="6102" width="4.7109375" customWidth="1"/>
    <col min="6103" max="6103" width="1.42578125" customWidth="1"/>
    <col min="6104" max="6104" width="4.7109375" customWidth="1"/>
    <col min="6105" max="6105" width="6.7109375" bestFit="1" customWidth="1"/>
    <col min="6344" max="6344" width="4" customWidth="1"/>
    <col min="6345" max="6345" width="35.28515625" bestFit="1" customWidth="1"/>
    <col min="6346" max="6346" width="4.28515625" customWidth="1"/>
    <col min="6347" max="6347" width="1.42578125" customWidth="1"/>
    <col min="6348" max="6349" width="4.28515625" customWidth="1"/>
    <col min="6350" max="6350" width="1.42578125" customWidth="1"/>
    <col min="6351" max="6352" width="4.28515625" customWidth="1"/>
    <col min="6353" max="6353" width="1.42578125" customWidth="1"/>
    <col min="6354" max="6355" width="4.28515625" customWidth="1"/>
    <col min="6356" max="6356" width="1.42578125" customWidth="1"/>
    <col min="6357" max="6357" width="4.28515625" customWidth="1"/>
    <col min="6358" max="6358" width="4.7109375" customWidth="1"/>
    <col min="6359" max="6359" width="1.42578125" customWidth="1"/>
    <col min="6360" max="6360" width="4.7109375" customWidth="1"/>
    <col min="6361" max="6361" width="6.7109375" bestFit="1" customWidth="1"/>
    <col min="6600" max="6600" width="4" customWidth="1"/>
    <col min="6601" max="6601" width="35.28515625" bestFit="1" customWidth="1"/>
    <col min="6602" max="6602" width="4.28515625" customWidth="1"/>
    <col min="6603" max="6603" width="1.42578125" customWidth="1"/>
    <col min="6604" max="6605" width="4.28515625" customWidth="1"/>
    <col min="6606" max="6606" width="1.42578125" customWidth="1"/>
    <col min="6607" max="6608" width="4.28515625" customWidth="1"/>
    <col min="6609" max="6609" width="1.42578125" customWidth="1"/>
    <col min="6610" max="6611" width="4.28515625" customWidth="1"/>
    <col min="6612" max="6612" width="1.42578125" customWidth="1"/>
    <col min="6613" max="6613" width="4.28515625" customWidth="1"/>
    <col min="6614" max="6614" width="4.7109375" customWidth="1"/>
    <col min="6615" max="6615" width="1.42578125" customWidth="1"/>
    <col min="6616" max="6616" width="4.7109375" customWidth="1"/>
    <col min="6617" max="6617" width="6.7109375" bestFit="1" customWidth="1"/>
    <col min="6856" max="6856" width="4" customWidth="1"/>
    <col min="6857" max="6857" width="35.28515625" bestFit="1" customWidth="1"/>
    <col min="6858" max="6858" width="4.28515625" customWidth="1"/>
    <col min="6859" max="6859" width="1.42578125" customWidth="1"/>
    <col min="6860" max="6861" width="4.28515625" customWidth="1"/>
    <col min="6862" max="6862" width="1.42578125" customWidth="1"/>
    <col min="6863" max="6864" width="4.28515625" customWidth="1"/>
    <col min="6865" max="6865" width="1.42578125" customWidth="1"/>
    <col min="6866" max="6867" width="4.28515625" customWidth="1"/>
    <col min="6868" max="6868" width="1.42578125" customWidth="1"/>
    <col min="6869" max="6869" width="4.28515625" customWidth="1"/>
    <col min="6870" max="6870" width="4.7109375" customWidth="1"/>
    <col min="6871" max="6871" width="1.42578125" customWidth="1"/>
    <col min="6872" max="6872" width="4.7109375" customWidth="1"/>
    <col min="6873" max="6873" width="6.7109375" bestFit="1" customWidth="1"/>
    <col min="7112" max="7112" width="4" customWidth="1"/>
    <col min="7113" max="7113" width="35.28515625" bestFit="1" customWidth="1"/>
    <col min="7114" max="7114" width="4.28515625" customWidth="1"/>
    <col min="7115" max="7115" width="1.42578125" customWidth="1"/>
    <col min="7116" max="7117" width="4.28515625" customWidth="1"/>
    <col min="7118" max="7118" width="1.42578125" customWidth="1"/>
    <col min="7119" max="7120" width="4.28515625" customWidth="1"/>
    <col min="7121" max="7121" width="1.42578125" customWidth="1"/>
    <col min="7122" max="7123" width="4.28515625" customWidth="1"/>
    <col min="7124" max="7124" width="1.42578125" customWidth="1"/>
    <col min="7125" max="7125" width="4.28515625" customWidth="1"/>
    <col min="7126" max="7126" width="4.7109375" customWidth="1"/>
    <col min="7127" max="7127" width="1.42578125" customWidth="1"/>
    <col min="7128" max="7128" width="4.7109375" customWidth="1"/>
    <col min="7129" max="7129" width="6.7109375" bestFit="1" customWidth="1"/>
    <col min="7368" max="7368" width="4" customWidth="1"/>
    <col min="7369" max="7369" width="35.28515625" bestFit="1" customWidth="1"/>
    <col min="7370" max="7370" width="4.28515625" customWidth="1"/>
    <col min="7371" max="7371" width="1.42578125" customWidth="1"/>
    <col min="7372" max="7373" width="4.28515625" customWidth="1"/>
    <col min="7374" max="7374" width="1.42578125" customWidth="1"/>
    <col min="7375" max="7376" width="4.28515625" customWidth="1"/>
    <col min="7377" max="7377" width="1.42578125" customWidth="1"/>
    <col min="7378" max="7379" width="4.28515625" customWidth="1"/>
    <col min="7380" max="7380" width="1.42578125" customWidth="1"/>
    <col min="7381" max="7381" width="4.28515625" customWidth="1"/>
    <col min="7382" max="7382" width="4.7109375" customWidth="1"/>
    <col min="7383" max="7383" width="1.42578125" customWidth="1"/>
    <col min="7384" max="7384" width="4.7109375" customWidth="1"/>
    <col min="7385" max="7385" width="6.7109375" bestFit="1" customWidth="1"/>
    <col min="7624" max="7624" width="4" customWidth="1"/>
    <col min="7625" max="7625" width="35.28515625" bestFit="1" customWidth="1"/>
    <col min="7626" max="7626" width="4.28515625" customWidth="1"/>
    <col min="7627" max="7627" width="1.42578125" customWidth="1"/>
    <col min="7628" max="7629" width="4.28515625" customWidth="1"/>
    <col min="7630" max="7630" width="1.42578125" customWidth="1"/>
    <col min="7631" max="7632" width="4.28515625" customWidth="1"/>
    <col min="7633" max="7633" width="1.42578125" customWidth="1"/>
    <col min="7634" max="7635" width="4.28515625" customWidth="1"/>
    <col min="7636" max="7636" width="1.42578125" customWidth="1"/>
    <col min="7637" max="7637" width="4.28515625" customWidth="1"/>
    <col min="7638" max="7638" width="4.7109375" customWidth="1"/>
    <col min="7639" max="7639" width="1.42578125" customWidth="1"/>
    <col min="7640" max="7640" width="4.7109375" customWidth="1"/>
    <col min="7641" max="7641" width="6.7109375" bestFit="1" customWidth="1"/>
    <col min="7880" max="7880" width="4" customWidth="1"/>
    <col min="7881" max="7881" width="35.28515625" bestFit="1" customWidth="1"/>
    <col min="7882" max="7882" width="4.28515625" customWidth="1"/>
    <col min="7883" max="7883" width="1.42578125" customWidth="1"/>
    <col min="7884" max="7885" width="4.28515625" customWidth="1"/>
    <col min="7886" max="7886" width="1.42578125" customWidth="1"/>
    <col min="7887" max="7888" width="4.28515625" customWidth="1"/>
    <col min="7889" max="7889" width="1.42578125" customWidth="1"/>
    <col min="7890" max="7891" width="4.28515625" customWidth="1"/>
    <col min="7892" max="7892" width="1.42578125" customWidth="1"/>
    <col min="7893" max="7893" width="4.28515625" customWidth="1"/>
    <col min="7894" max="7894" width="4.7109375" customWidth="1"/>
    <col min="7895" max="7895" width="1.42578125" customWidth="1"/>
    <col min="7896" max="7896" width="4.7109375" customWidth="1"/>
    <col min="7897" max="7897" width="6.7109375" bestFit="1" customWidth="1"/>
    <col min="8136" max="8136" width="4" customWidth="1"/>
    <col min="8137" max="8137" width="35.28515625" bestFit="1" customWidth="1"/>
    <col min="8138" max="8138" width="4.28515625" customWidth="1"/>
    <col min="8139" max="8139" width="1.42578125" customWidth="1"/>
    <col min="8140" max="8141" width="4.28515625" customWidth="1"/>
    <col min="8142" max="8142" width="1.42578125" customWidth="1"/>
    <col min="8143" max="8144" width="4.28515625" customWidth="1"/>
    <col min="8145" max="8145" width="1.42578125" customWidth="1"/>
    <col min="8146" max="8147" width="4.28515625" customWidth="1"/>
    <col min="8148" max="8148" width="1.42578125" customWidth="1"/>
    <col min="8149" max="8149" width="4.28515625" customWidth="1"/>
    <col min="8150" max="8150" width="4.7109375" customWidth="1"/>
    <col min="8151" max="8151" width="1.42578125" customWidth="1"/>
    <col min="8152" max="8152" width="4.7109375" customWidth="1"/>
    <col min="8153" max="8153" width="6.7109375" bestFit="1" customWidth="1"/>
    <col min="8392" max="8392" width="4" customWidth="1"/>
    <col min="8393" max="8393" width="35.28515625" bestFit="1" customWidth="1"/>
    <col min="8394" max="8394" width="4.28515625" customWidth="1"/>
    <col min="8395" max="8395" width="1.42578125" customWidth="1"/>
    <col min="8396" max="8397" width="4.28515625" customWidth="1"/>
    <col min="8398" max="8398" width="1.42578125" customWidth="1"/>
    <col min="8399" max="8400" width="4.28515625" customWidth="1"/>
    <col min="8401" max="8401" width="1.42578125" customWidth="1"/>
    <col min="8402" max="8403" width="4.28515625" customWidth="1"/>
    <col min="8404" max="8404" width="1.42578125" customWidth="1"/>
    <col min="8405" max="8405" width="4.28515625" customWidth="1"/>
    <col min="8406" max="8406" width="4.7109375" customWidth="1"/>
    <col min="8407" max="8407" width="1.42578125" customWidth="1"/>
    <col min="8408" max="8408" width="4.7109375" customWidth="1"/>
    <col min="8409" max="8409" width="6.7109375" bestFit="1" customWidth="1"/>
    <col min="8648" max="8648" width="4" customWidth="1"/>
    <col min="8649" max="8649" width="35.28515625" bestFit="1" customWidth="1"/>
    <col min="8650" max="8650" width="4.28515625" customWidth="1"/>
    <col min="8651" max="8651" width="1.42578125" customWidth="1"/>
    <col min="8652" max="8653" width="4.28515625" customWidth="1"/>
    <col min="8654" max="8654" width="1.42578125" customWidth="1"/>
    <col min="8655" max="8656" width="4.28515625" customWidth="1"/>
    <col min="8657" max="8657" width="1.42578125" customWidth="1"/>
    <col min="8658" max="8659" width="4.28515625" customWidth="1"/>
    <col min="8660" max="8660" width="1.42578125" customWidth="1"/>
    <col min="8661" max="8661" width="4.28515625" customWidth="1"/>
    <col min="8662" max="8662" width="4.7109375" customWidth="1"/>
    <col min="8663" max="8663" width="1.42578125" customWidth="1"/>
    <col min="8664" max="8664" width="4.7109375" customWidth="1"/>
    <col min="8665" max="8665" width="6.7109375" bestFit="1" customWidth="1"/>
    <col min="8904" max="8904" width="4" customWidth="1"/>
    <col min="8905" max="8905" width="35.28515625" bestFit="1" customWidth="1"/>
    <col min="8906" max="8906" width="4.28515625" customWidth="1"/>
    <col min="8907" max="8907" width="1.42578125" customWidth="1"/>
    <col min="8908" max="8909" width="4.28515625" customWidth="1"/>
    <col min="8910" max="8910" width="1.42578125" customWidth="1"/>
    <col min="8911" max="8912" width="4.28515625" customWidth="1"/>
    <col min="8913" max="8913" width="1.42578125" customWidth="1"/>
    <col min="8914" max="8915" width="4.28515625" customWidth="1"/>
    <col min="8916" max="8916" width="1.42578125" customWidth="1"/>
    <col min="8917" max="8917" width="4.28515625" customWidth="1"/>
    <col min="8918" max="8918" width="4.7109375" customWidth="1"/>
    <col min="8919" max="8919" width="1.42578125" customWidth="1"/>
    <col min="8920" max="8920" width="4.7109375" customWidth="1"/>
    <col min="8921" max="8921" width="6.7109375" bestFit="1" customWidth="1"/>
    <col min="9160" max="9160" width="4" customWidth="1"/>
    <col min="9161" max="9161" width="35.28515625" bestFit="1" customWidth="1"/>
    <col min="9162" max="9162" width="4.28515625" customWidth="1"/>
    <col min="9163" max="9163" width="1.42578125" customWidth="1"/>
    <col min="9164" max="9165" width="4.28515625" customWidth="1"/>
    <col min="9166" max="9166" width="1.42578125" customWidth="1"/>
    <col min="9167" max="9168" width="4.28515625" customWidth="1"/>
    <col min="9169" max="9169" width="1.42578125" customWidth="1"/>
    <col min="9170" max="9171" width="4.28515625" customWidth="1"/>
    <col min="9172" max="9172" width="1.42578125" customWidth="1"/>
    <col min="9173" max="9173" width="4.28515625" customWidth="1"/>
    <col min="9174" max="9174" width="4.7109375" customWidth="1"/>
    <col min="9175" max="9175" width="1.42578125" customWidth="1"/>
    <col min="9176" max="9176" width="4.7109375" customWidth="1"/>
    <col min="9177" max="9177" width="6.7109375" bestFit="1" customWidth="1"/>
    <col min="9416" max="9416" width="4" customWidth="1"/>
    <col min="9417" max="9417" width="35.28515625" bestFit="1" customWidth="1"/>
    <col min="9418" max="9418" width="4.28515625" customWidth="1"/>
    <col min="9419" max="9419" width="1.42578125" customWidth="1"/>
    <col min="9420" max="9421" width="4.28515625" customWidth="1"/>
    <col min="9422" max="9422" width="1.42578125" customWidth="1"/>
    <col min="9423" max="9424" width="4.28515625" customWidth="1"/>
    <col min="9425" max="9425" width="1.42578125" customWidth="1"/>
    <col min="9426" max="9427" width="4.28515625" customWidth="1"/>
    <col min="9428" max="9428" width="1.42578125" customWidth="1"/>
    <col min="9429" max="9429" width="4.28515625" customWidth="1"/>
    <col min="9430" max="9430" width="4.7109375" customWidth="1"/>
    <col min="9431" max="9431" width="1.42578125" customWidth="1"/>
    <col min="9432" max="9432" width="4.7109375" customWidth="1"/>
    <col min="9433" max="9433" width="6.7109375" bestFit="1" customWidth="1"/>
    <col min="9672" max="9672" width="4" customWidth="1"/>
    <col min="9673" max="9673" width="35.28515625" bestFit="1" customWidth="1"/>
    <col min="9674" max="9674" width="4.28515625" customWidth="1"/>
    <col min="9675" max="9675" width="1.42578125" customWidth="1"/>
    <col min="9676" max="9677" width="4.28515625" customWidth="1"/>
    <col min="9678" max="9678" width="1.42578125" customWidth="1"/>
    <col min="9679" max="9680" width="4.28515625" customWidth="1"/>
    <col min="9681" max="9681" width="1.42578125" customWidth="1"/>
    <col min="9682" max="9683" width="4.28515625" customWidth="1"/>
    <col min="9684" max="9684" width="1.42578125" customWidth="1"/>
    <col min="9685" max="9685" width="4.28515625" customWidth="1"/>
    <col min="9686" max="9686" width="4.7109375" customWidth="1"/>
    <col min="9687" max="9687" width="1.42578125" customWidth="1"/>
    <col min="9688" max="9688" width="4.7109375" customWidth="1"/>
    <col min="9689" max="9689" width="6.7109375" bestFit="1" customWidth="1"/>
    <col min="9928" max="9928" width="4" customWidth="1"/>
    <col min="9929" max="9929" width="35.28515625" bestFit="1" customWidth="1"/>
    <col min="9930" max="9930" width="4.28515625" customWidth="1"/>
    <col min="9931" max="9931" width="1.42578125" customWidth="1"/>
    <col min="9932" max="9933" width="4.28515625" customWidth="1"/>
    <col min="9934" max="9934" width="1.42578125" customWidth="1"/>
    <col min="9935" max="9936" width="4.28515625" customWidth="1"/>
    <col min="9937" max="9937" width="1.42578125" customWidth="1"/>
    <col min="9938" max="9939" width="4.28515625" customWidth="1"/>
    <col min="9940" max="9940" width="1.42578125" customWidth="1"/>
    <col min="9941" max="9941" width="4.28515625" customWidth="1"/>
    <col min="9942" max="9942" width="4.7109375" customWidth="1"/>
    <col min="9943" max="9943" width="1.42578125" customWidth="1"/>
    <col min="9944" max="9944" width="4.7109375" customWidth="1"/>
    <col min="9945" max="9945" width="6.7109375" bestFit="1" customWidth="1"/>
    <col min="10184" max="10184" width="4" customWidth="1"/>
    <col min="10185" max="10185" width="35.28515625" bestFit="1" customWidth="1"/>
    <col min="10186" max="10186" width="4.28515625" customWidth="1"/>
    <col min="10187" max="10187" width="1.42578125" customWidth="1"/>
    <col min="10188" max="10189" width="4.28515625" customWidth="1"/>
    <col min="10190" max="10190" width="1.42578125" customWidth="1"/>
    <col min="10191" max="10192" width="4.28515625" customWidth="1"/>
    <col min="10193" max="10193" width="1.42578125" customWidth="1"/>
    <col min="10194" max="10195" width="4.28515625" customWidth="1"/>
    <col min="10196" max="10196" width="1.42578125" customWidth="1"/>
    <col min="10197" max="10197" width="4.28515625" customWidth="1"/>
    <col min="10198" max="10198" width="4.7109375" customWidth="1"/>
    <col min="10199" max="10199" width="1.42578125" customWidth="1"/>
    <col min="10200" max="10200" width="4.7109375" customWidth="1"/>
    <col min="10201" max="10201" width="6.7109375" bestFit="1" customWidth="1"/>
    <col min="10440" max="10440" width="4" customWidth="1"/>
    <col min="10441" max="10441" width="35.28515625" bestFit="1" customWidth="1"/>
    <col min="10442" max="10442" width="4.28515625" customWidth="1"/>
    <col min="10443" max="10443" width="1.42578125" customWidth="1"/>
    <col min="10444" max="10445" width="4.28515625" customWidth="1"/>
    <col min="10446" max="10446" width="1.42578125" customWidth="1"/>
    <col min="10447" max="10448" width="4.28515625" customWidth="1"/>
    <col min="10449" max="10449" width="1.42578125" customWidth="1"/>
    <col min="10450" max="10451" width="4.28515625" customWidth="1"/>
    <col min="10452" max="10452" width="1.42578125" customWidth="1"/>
    <col min="10453" max="10453" width="4.28515625" customWidth="1"/>
    <col min="10454" max="10454" width="4.7109375" customWidth="1"/>
    <col min="10455" max="10455" width="1.42578125" customWidth="1"/>
    <col min="10456" max="10456" width="4.7109375" customWidth="1"/>
    <col min="10457" max="10457" width="6.7109375" bestFit="1" customWidth="1"/>
    <col min="10696" max="10696" width="4" customWidth="1"/>
    <col min="10697" max="10697" width="35.28515625" bestFit="1" customWidth="1"/>
    <col min="10698" max="10698" width="4.28515625" customWidth="1"/>
    <col min="10699" max="10699" width="1.42578125" customWidth="1"/>
    <col min="10700" max="10701" width="4.28515625" customWidth="1"/>
    <col min="10702" max="10702" width="1.42578125" customWidth="1"/>
    <col min="10703" max="10704" width="4.28515625" customWidth="1"/>
    <col min="10705" max="10705" width="1.42578125" customWidth="1"/>
    <col min="10706" max="10707" width="4.28515625" customWidth="1"/>
    <col min="10708" max="10708" width="1.42578125" customWidth="1"/>
    <col min="10709" max="10709" width="4.28515625" customWidth="1"/>
    <col min="10710" max="10710" width="4.7109375" customWidth="1"/>
    <col min="10711" max="10711" width="1.42578125" customWidth="1"/>
    <col min="10712" max="10712" width="4.7109375" customWidth="1"/>
    <col min="10713" max="10713" width="6.7109375" bestFit="1" customWidth="1"/>
    <col min="10952" max="10952" width="4" customWidth="1"/>
    <col min="10953" max="10953" width="35.28515625" bestFit="1" customWidth="1"/>
    <col min="10954" max="10954" width="4.28515625" customWidth="1"/>
    <col min="10955" max="10955" width="1.42578125" customWidth="1"/>
    <col min="10956" max="10957" width="4.28515625" customWidth="1"/>
    <col min="10958" max="10958" width="1.42578125" customWidth="1"/>
    <col min="10959" max="10960" width="4.28515625" customWidth="1"/>
    <col min="10961" max="10961" width="1.42578125" customWidth="1"/>
    <col min="10962" max="10963" width="4.28515625" customWidth="1"/>
    <col min="10964" max="10964" width="1.42578125" customWidth="1"/>
    <col min="10965" max="10965" width="4.28515625" customWidth="1"/>
    <col min="10966" max="10966" width="4.7109375" customWidth="1"/>
    <col min="10967" max="10967" width="1.42578125" customWidth="1"/>
    <col min="10968" max="10968" width="4.7109375" customWidth="1"/>
    <col min="10969" max="10969" width="6.7109375" bestFit="1" customWidth="1"/>
    <col min="11208" max="11208" width="4" customWidth="1"/>
    <col min="11209" max="11209" width="35.28515625" bestFit="1" customWidth="1"/>
    <col min="11210" max="11210" width="4.28515625" customWidth="1"/>
    <col min="11211" max="11211" width="1.42578125" customWidth="1"/>
    <col min="11212" max="11213" width="4.28515625" customWidth="1"/>
    <col min="11214" max="11214" width="1.42578125" customWidth="1"/>
    <col min="11215" max="11216" width="4.28515625" customWidth="1"/>
    <col min="11217" max="11217" width="1.42578125" customWidth="1"/>
    <col min="11218" max="11219" width="4.28515625" customWidth="1"/>
    <col min="11220" max="11220" width="1.42578125" customWidth="1"/>
    <col min="11221" max="11221" width="4.28515625" customWidth="1"/>
    <col min="11222" max="11222" width="4.7109375" customWidth="1"/>
    <col min="11223" max="11223" width="1.42578125" customWidth="1"/>
    <col min="11224" max="11224" width="4.7109375" customWidth="1"/>
    <col min="11225" max="11225" width="6.7109375" bestFit="1" customWidth="1"/>
    <col min="11464" max="11464" width="4" customWidth="1"/>
    <col min="11465" max="11465" width="35.28515625" bestFit="1" customWidth="1"/>
    <col min="11466" max="11466" width="4.28515625" customWidth="1"/>
    <col min="11467" max="11467" width="1.42578125" customWidth="1"/>
    <col min="11468" max="11469" width="4.28515625" customWidth="1"/>
    <col min="11470" max="11470" width="1.42578125" customWidth="1"/>
    <col min="11471" max="11472" width="4.28515625" customWidth="1"/>
    <col min="11473" max="11473" width="1.42578125" customWidth="1"/>
    <col min="11474" max="11475" width="4.28515625" customWidth="1"/>
    <col min="11476" max="11476" width="1.42578125" customWidth="1"/>
    <col min="11477" max="11477" width="4.28515625" customWidth="1"/>
    <col min="11478" max="11478" width="4.7109375" customWidth="1"/>
    <col min="11479" max="11479" width="1.42578125" customWidth="1"/>
    <col min="11480" max="11480" width="4.7109375" customWidth="1"/>
    <col min="11481" max="11481" width="6.7109375" bestFit="1" customWidth="1"/>
    <col min="11720" max="11720" width="4" customWidth="1"/>
    <col min="11721" max="11721" width="35.28515625" bestFit="1" customWidth="1"/>
    <col min="11722" max="11722" width="4.28515625" customWidth="1"/>
    <col min="11723" max="11723" width="1.42578125" customWidth="1"/>
    <col min="11724" max="11725" width="4.28515625" customWidth="1"/>
    <col min="11726" max="11726" width="1.42578125" customWidth="1"/>
    <col min="11727" max="11728" width="4.28515625" customWidth="1"/>
    <col min="11729" max="11729" width="1.42578125" customWidth="1"/>
    <col min="11730" max="11731" width="4.28515625" customWidth="1"/>
    <col min="11732" max="11732" width="1.42578125" customWidth="1"/>
    <col min="11733" max="11733" width="4.28515625" customWidth="1"/>
    <col min="11734" max="11734" width="4.7109375" customWidth="1"/>
    <col min="11735" max="11735" width="1.42578125" customWidth="1"/>
    <col min="11736" max="11736" width="4.7109375" customWidth="1"/>
    <col min="11737" max="11737" width="6.7109375" bestFit="1" customWidth="1"/>
    <col min="11976" max="11976" width="4" customWidth="1"/>
    <col min="11977" max="11977" width="35.28515625" bestFit="1" customWidth="1"/>
    <col min="11978" max="11978" width="4.28515625" customWidth="1"/>
    <col min="11979" max="11979" width="1.42578125" customWidth="1"/>
    <col min="11980" max="11981" width="4.28515625" customWidth="1"/>
    <col min="11982" max="11982" width="1.42578125" customWidth="1"/>
    <col min="11983" max="11984" width="4.28515625" customWidth="1"/>
    <col min="11985" max="11985" width="1.42578125" customWidth="1"/>
    <col min="11986" max="11987" width="4.28515625" customWidth="1"/>
    <col min="11988" max="11988" width="1.42578125" customWidth="1"/>
    <col min="11989" max="11989" width="4.28515625" customWidth="1"/>
    <col min="11990" max="11990" width="4.7109375" customWidth="1"/>
    <col min="11991" max="11991" width="1.42578125" customWidth="1"/>
    <col min="11992" max="11992" width="4.7109375" customWidth="1"/>
    <col min="11993" max="11993" width="6.7109375" bestFit="1" customWidth="1"/>
    <col min="12232" max="12232" width="4" customWidth="1"/>
    <col min="12233" max="12233" width="35.28515625" bestFit="1" customWidth="1"/>
    <col min="12234" max="12234" width="4.28515625" customWidth="1"/>
    <col min="12235" max="12235" width="1.42578125" customWidth="1"/>
    <col min="12236" max="12237" width="4.28515625" customWidth="1"/>
    <col min="12238" max="12238" width="1.42578125" customWidth="1"/>
    <col min="12239" max="12240" width="4.28515625" customWidth="1"/>
    <col min="12241" max="12241" width="1.42578125" customWidth="1"/>
    <col min="12242" max="12243" width="4.28515625" customWidth="1"/>
    <col min="12244" max="12244" width="1.42578125" customWidth="1"/>
    <col min="12245" max="12245" width="4.28515625" customWidth="1"/>
    <col min="12246" max="12246" width="4.7109375" customWidth="1"/>
    <col min="12247" max="12247" width="1.42578125" customWidth="1"/>
    <col min="12248" max="12248" width="4.7109375" customWidth="1"/>
    <col min="12249" max="12249" width="6.7109375" bestFit="1" customWidth="1"/>
    <col min="12488" max="12488" width="4" customWidth="1"/>
    <col min="12489" max="12489" width="35.28515625" bestFit="1" customWidth="1"/>
    <col min="12490" max="12490" width="4.28515625" customWidth="1"/>
    <col min="12491" max="12491" width="1.42578125" customWidth="1"/>
    <col min="12492" max="12493" width="4.28515625" customWidth="1"/>
    <col min="12494" max="12494" width="1.42578125" customWidth="1"/>
    <col min="12495" max="12496" width="4.28515625" customWidth="1"/>
    <col min="12497" max="12497" width="1.42578125" customWidth="1"/>
    <col min="12498" max="12499" width="4.28515625" customWidth="1"/>
    <col min="12500" max="12500" width="1.42578125" customWidth="1"/>
    <col min="12501" max="12501" width="4.28515625" customWidth="1"/>
    <col min="12502" max="12502" width="4.7109375" customWidth="1"/>
    <col min="12503" max="12503" width="1.42578125" customWidth="1"/>
    <col min="12504" max="12504" width="4.7109375" customWidth="1"/>
    <col min="12505" max="12505" width="6.7109375" bestFit="1" customWidth="1"/>
    <col min="12744" max="12744" width="4" customWidth="1"/>
    <col min="12745" max="12745" width="35.28515625" bestFit="1" customWidth="1"/>
    <col min="12746" max="12746" width="4.28515625" customWidth="1"/>
    <col min="12747" max="12747" width="1.42578125" customWidth="1"/>
    <col min="12748" max="12749" width="4.28515625" customWidth="1"/>
    <col min="12750" max="12750" width="1.42578125" customWidth="1"/>
    <col min="12751" max="12752" width="4.28515625" customWidth="1"/>
    <col min="12753" max="12753" width="1.42578125" customWidth="1"/>
    <col min="12754" max="12755" width="4.28515625" customWidth="1"/>
    <col min="12756" max="12756" width="1.42578125" customWidth="1"/>
    <col min="12757" max="12757" width="4.28515625" customWidth="1"/>
    <col min="12758" max="12758" width="4.7109375" customWidth="1"/>
    <col min="12759" max="12759" width="1.42578125" customWidth="1"/>
    <col min="12760" max="12760" width="4.7109375" customWidth="1"/>
    <col min="12761" max="12761" width="6.7109375" bestFit="1" customWidth="1"/>
    <col min="13000" max="13000" width="4" customWidth="1"/>
    <col min="13001" max="13001" width="35.28515625" bestFit="1" customWidth="1"/>
    <col min="13002" max="13002" width="4.28515625" customWidth="1"/>
    <col min="13003" max="13003" width="1.42578125" customWidth="1"/>
    <col min="13004" max="13005" width="4.28515625" customWidth="1"/>
    <col min="13006" max="13006" width="1.42578125" customWidth="1"/>
    <col min="13007" max="13008" width="4.28515625" customWidth="1"/>
    <col min="13009" max="13009" width="1.42578125" customWidth="1"/>
    <col min="13010" max="13011" width="4.28515625" customWidth="1"/>
    <col min="13012" max="13012" width="1.42578125" customWidth="1"/>
    <col min="13013" max="13013" width="4.28515625" customWidth="1"/>
    <col min="13014" max="13014" width="4.7109375" customWidth="1"/>
    <col min="13015" max="13015" width="1.42578125" customWidth="1"/>
    <col min="13016" max="13016" width="4.7109375" customWidth="1"/>
    <col min="13017" max="13017" width="6.7109375" bestFit="1" customWidth="1"/>
    <col min="13256" max="13256" width="4" customWidth="1"/>
    <col min="13257" max="13257" width="35.28515625" bestFit="1" customWidth="1"/>
    <col min="13258" max="13258" width="4.28515625" customWidth="1"/>
    <col min="13259" max="13259" width="1.42578125" customWidth="1"/>
    <col min="13260" max="13261" width="4.28515625" customWidth="1"/>
    <col min="13262" max="13262" width="1.42578125" customWidth="1"/>
    <col min="13263" max="13264" width="4.28515625" customWidth="1"/>
    <col min="13265" max="13265" width="1.42578125" customWidth="1"/>
    <col min="13266" max="13267" width="4.28515625" customWidth="1"/>
    <col min="13268" max="13268" width="1.42578125" customWidth="1"/>
    <col min="13269" max="13269" width="4.28515625" customWidth="1"/>
    <col min="13270" max="13270" width="4.7109375" customWidth="1"/>
    <col min="13271" max="13271" width="1.42578125" customWidth="1"/>
    <col min="13272" max="13272" width="4.7109375" customWidth="1"/>
    <col min="13273" max="13273" width="6.7109375" bestFit="1" customWidth="1"/>
    <col min="13512" max="13512" width="4" customWidth="1"/>
    <col min="13513" max="13513" width="35.28515625" bestFit="1" customWidth="1"/>
    <col min="13514" max="13514" width="4.28515625" customWidth="1"/>
    <col min="13515" max="13515" width="1.42578125" customWidth="1"/>
    <col min="13516" max="13517" width="4.28515625" customWidth="1"/>
    <col min="13518" max="13518" width="1.42578125" customWidth="1"/>
    <col min="13519" max="13520" width="4.28515625" customWidth="1"/>
    <col min="13521" max="13521" width="1.42578125" customWidth="1"/>
    <col min="13522" max="13523" width="4.28515625" customWidth="1"/>
    <col min="13524" max="13524" width="1.42578125" customWidth="1"/>
    <col min="13525" max="13525" width="4.28515625" customWidth="1"/>
    <col min="13526" max="13526" width="4.7109375" customWidth="1"/>
    <col min="13527" max="13527" width="1.42578125" customWidth="1"/>
    <col min="13528" max="13528" width="4.7109375" customWidth="1"/>
    <col min="13529" max="13529" width="6.7109375" bestFit="1" customWidth="1"/>
    <col min="13768" max="13768" width="4" customWidth="1"/>
    <col min="13769" max="13769" width="35.28515625" bestFit="1" customWidth="1"/>
    <col min="13770" max="13770" width="4.28515625" customWidth="1"/>
    <col min="13771" max="13771" width="1.42578125" customWidth="1"/>
    <col min="13772" max="13773" width="4.28515625" customWidth="1"/>
    <col min="13774" max="13774" width="1.42578125" customWidth="1"/>
    <col min="13775" max="13776" width="4.28515625" customWidth="1"/>
    <col min="13777" max="13777" width="1.42578125" customWidth="1"/>
    <col min="13778" max="13779" width="4.28515625" customWidth="1"/>
    <col min="13780" max="13780" width="1.42578125" customWidth="1"/>
    <col min="13781" max="13781" width="4.28515625" customWidth="1"/>
    <col min="13782" max="13782" width="4.7109375" customWidth="1"/>
    <col min="13783" max="13783" width="1.42578125" customWidth="1"/>
    <col min="13784" max="13784" width="4.7109375" customWidth="1"/>
    <col min="13785" max="13785" width="6.7109375" bestFit="1" customWidth="1"/>
    <col min="14024" max="14024" width="4" customWidth="1"/>
    <col min="14025" max="14025" width="35.28515625" bestFit="1" customWidth="1"/>
    <col min="14026" max="14026" width="4.28515625" customWidth="1"/>
    <col min="14027" max="14027" width="1.42578125" customWidth="1"/>
    <col min="14028" max="14029" width="4.28515625" customWidth="1"/>
    <col min="14030" max="14030" width="1.42578125" customWidth="1"/>
    <col min="14031" max="14032" width="4.28515625" customWidth="1"/>
    <col min="14033" max="14033" width="1.42578125" customWidth="1"/>
    <col min="14034" max="14035" width="4.28515625" customWidth="1"/>
    <col min="14036" max="14036" width="1.42578125" customWidth="1"/>
    <col min="14037" max="14037" width="4.28515625" customWidth="1"/>
    <col min="14038" max="14038" width="4.7109375" customWidth="1"/>
    <col min="14039" max="14039" width="1.42578125" customWidth="1"/>
    <col min="14040" max="14040" width="4.7109375" customWidth="1"/>
    <col min="14041" max="14041" width="6.7109375" bestFit="1" customWidth="1"/>
    <col min="14280" max="14280" width="4" customWidth="1"/>
    <col min="14281" max="14281" width="35.28515625" bestFit="1" customWidth="1"/>
    <col min="14282" max="14282" width="4.28515625" customWidth="1"/>
    <col min="14283" max="14283" width="1.42578125" customWidth="1"/>
    <col min="14284" max="14285" width="4.28515625" customWidth="1"/>
    <col min="14286" max="14286" width="1.42578125" customWidth="1"/>
    <col min="14287" max="14288" width="4.28515625" customWidth="1"/>
    <col min="14289" max="14289" width="1.42578125" customWidth="1"/>
    <col min="14290" max="14291" width="4.28515625" customWidth="1"/>
    <col min="14292" max="14292" width="1.42578125" customWidth="1"/>
    <col min="14293" max="14293" width="4.28515625" customWidth="1"/>
    <col min="14294" max="14294" width="4.7109375" customWidth="1"/>
    <col min="14295" max="14295" width="1.42578125" customWidth="1"/>
    <col min="14296" max="14296" width="4.7109375" customWidth="1"/>
    <col min="14297" max="14297" width="6.7109375" bestFit="1" customWidth="1"/>
    <col min="14536" max="14536" width="4" customWidth="1"/>
    <col min="14537" max="14537" width="35.28515625" bestFit="1" customWidth="1"/>
    <col min="14538" max="14538" width="4.28515625" customWidth="1"/>
    <col min="14539" max="14539" width="1.42578125" customWidth="1"/>
    <col min="14540" max="14541" width="4.28515625" customWidth="1"/>
    <col min="14542" max="14542" width="1.42578125" customWidth="1"/>
    <col min="14543" max="14544" width="4.28515625" customWidth="1"/>
    <col min="14545" max="14545" width="1.42578125" customWidth="1"/>
    <col min="14546" max="14547" width="4.28515625" customWidth="1"/>
    <col min="14548" max="14548" width="1.42578125" customWidth="1"/>
    <col min="14549" max="14549" width="4.28515625" customWidth="1"/>
    <col min="14550" max="14550" width="4.7109375" customWidth="1"/>
    <col min="14551" max="14551" width="1.42578125" customWidth="1"/>
    <col min="14552" max="14552" width="4.7109375" customWidth="1"/>
    <col min="14553" max="14553" width="6.7109375" bestFit="1" customWidth="1"/>
    <col min="14792" max="14792" width="4" customWidth="1"/>
    <col min="14793" max="14793" width="35.28515625" bestFit="1" customWidth="1"/>
    <col min="14794" max="14794" width="4.28515625" customWidth="1"/>
    <col min="14795" max="14795" width="1.42578125" customWidth="1"/>
    <col min="14796" max="14797" width="4.28515625" customWidth="1"/>
    <col min="14798" max="14798" width="1.42578125" customWidth="1"/>
    <col min="14799" max="14800" width="4.28515625" customWidth="1"/>
    <col min="14801" max="14801" width="1.42578125" customWidth="1"/>
    <col min="14802" max="14803" width="4.28515625" customWidth="1"/>
    <col min="14804" max="14804" width="1.42578125" customWidth="1"/>
    <col min="14805" max="14805" width="4.28515625" customWidth="1"/>
    <col min="14806" max="14806" width="4.7109375" customWidth="1"/>
    <col min="14807" max="14807" width="1.42578125" customWidth="1"/>
    <col min="14808" max="14808" width="4.7109375" customWidth="1"/>
    <col min="14809" max="14809" width="6.7109375" bestFit="1" customWidth="1"/>
    <col min="15048" max="15048" width="4" customWidth="1"/>
    <col min="15049" max="15049" width="35.28515625" bestFit="1" customWidth="1"/>
    <col min="15050" max="15050" width="4.28515625" customWidth="1"/>
    <col min="15051" max="15051" width="1.42578125" customWidth="1"/>
    <col min="15052" max="15053" width="4.28515625" customWidth="1"/>
    <col min="15054" max="15054" width="1.42578125" customWidth="1"/>
    <col min="15055" max="15056" width="4.28515625" customWidth="1"/>
    <col min="15057" max="15057" width="1.42578125" customWidth="1"/>
    <col min="15058" max="15059" width="4.28515625" customWidth="1"/>
    <col min="15060" max="15060" width="1.42578125" customWidth="1"/>
    <col min="15061" max="15061" width="4.28515625" customWidth="1"/>
    <col min="15062" max="15062" width="4.7109375" customWidth="1"/>
    <col min="15063" max="15063" width="1.42578125" customWidth="1"/>
    <col min="15064" max="15064" width="4.7109375" customWidth="1"/>
    <col min="15065" max="15065" width="6.7109375" bestFit="1" customWidth="1"/>
    <col min="15304" max="15304" width="4" customWidth="1"/>
    <col min="15305" max="15305" width="35.28515625" bestFit="1" customWidth="1"/>
    <col min="15306" max="15306" width="4.28515625" customWidth="1"/>
    <col min="15307" max="15307" width="1.42578125" customWidth="1"/>
    <col min="15308" max="15309" width="4.28515625" customWidth="1"/>
    <col min="15310" max="15310" width="1.42578125" customWidth="1"/>
    <col min="15311" max="15312" width="4.28515625" customWidth="1"/>
    <col min="15313" max="15313" width="1.42578125" customWidth="1"/>
    <col min="15314" max="15315" width="4.28515625" customWidth="1"/>
    <col min="15316" max="15316" width="1.42578125" customWidth="1"/>
    <col min="15317" max="15317" width="4.28515625" customWidth="1"/>
    <col min="15318" max="15318" width="4.7109375" customWidth="1"/>
    <col min="15319" max="15319" width="1.42578125" customWidth="1"/>
    <col min="15320" max="15320" width="4.7109375" customWidth="1"/>
    <col min="15321" max="15321" width="6.7109375" bestFit="1" customWidth="1"/>
    <col min="15560" max="15560" width="4" customWidth="1"/>
    <col min="15561" max="15561" width="35.28515625" bestFit="1" customWidth="1"/>
    <col min="15562" max="15562" width="4.28515625" customWidth="1"/>
    <col min="15563" max="15563" width="1.42578125" customWidth="1"/>
    <col min="15564" max="15565" width="4.28515625" customWidth="1"/>
    <col min="15566" max="15566" width="1.42578125" customWidth="1"/>
    <col min="15567" max="15568" width="4.28515625" customWidth="1"/>
    <col min="15569" max="15569" width="1.42578125" customWidth="1"/>
    <col min="15570" max="15571" width="4.28515625" customWidth="1"/>
    <col min="15572" max="15572" width="1.42578125" customWidth="1"/>
    <col min="15573" max="15573" width="4.28515625" customWidth="1"/>
    <col min="15574" max="15574" width="4.7109375" customWidth="1"/>
    <col min="15575" max="15575" width="1.42578125" customWidth="1"/>
    <col min="15576" max="15576" width="4.7109375" customWidth="1"/>
    <col min="15577" max="15577" width="6.7109375" bestFit="1" customWidth="1"/>
    <col min="15816" max="15816" width="4" customWidth="1"/>
    <col min="15817" max="15817" width="35.28515625" bestFit="1" customWidth="1"/>
    <col min="15818" max="15818" width="4.28515625" customWidth="1"/>
    <col min="15819" max="15819" width="1.42578125" customWidth="1"/>
    <col min="15820" max="15821" width="4.28515625" customWidth="1"/>
    <col min="15822" max="15822" width="1.42578125" customWidth="1"/>
    <col min="15823" max="15824" width="4.28515625" customWidth="1"/>
    <col min="15825" max="15825" width="1.42578125" customWidth="1"/>
    <col min="15826" max="15827" width="4.28515625" customWidth="1"/>
    <col min="15828" max="15828" width="1.42578125" customWidth="1"/>
    <col min="15829" max="15829" width="4.28515625" customWidth="1"/>
    <col min="15830" max="15830" width="4.7109375" customWidth="1"/>
    <col min="15831" max="15831" width="1.42578125" customWidth="1"/>
    <col min="15832" max="15832" width="4.7109375" customWidth="1"/>
    <col min="15833" max="15833" width="6.7109375" bestFit="1" customWidth="1"/>
    <col min="16072" max="16072" width="4" customWidth="1"/>
    <col min="16073" max="16073" width="35.28515625" bestFit="1" customWidth="1"/>
    <col min="16074" max="16074" width="4.28515625" customWidth="1"/>
    <col min="16075" max="16075" width="1.42578125" customWidth="1"/>
    <col min="16076" max="16077" width="4.28515625" customWidth="1"/>
    <col min="16078" max="16078" width="1.42578125" customWidth="1"/>
    <col min="16079" max="16080" width="4.28515625" customWidth="1"/>
    <col min="16081" max="16081" width="1.42578125" customWidth="1"/>
    <col min="16082" max="16083" width="4.28515625" customWidth="1"/>
    <col min="16084" max="16084" width="1.42578125" customWidth="1"/>
    <col min="16085" max="16085" width="4.28515625" customWidth="1"/>
    <col min="16086" max="16086" width="4.7109375" customWidth="1"/>
    <col min="16087" max="16087" width="1.42578125" customWidth="1"/>
    <col min="16088" max="16088" width="4.7109375" customWidth="1"/>
    <col min="16089" max="16089" width="6.7109375" bestFit="1" customWidth="1"/>
  </cols>
  <sheetData>
    <row r="1" spans="1:18" ht="15" customHeight="1" thickBot="1"/>
    <row r="2" spans="1:18" ht="14.45" customHeight="1">
      <c r="A2" s="378" t="str">
        <f>'Nasazení do skupin'!B2</f>
        <v>47. MČR mužů dvojice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79"/>
    </row>
    <row r="3" spans="1:18" ht="14.45" customHeight="1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18" ht="32.25" customHeight="1" thickBot="1">
      <c r="A4" s="380" t="s">
        <v>8</v>
      </c>
      <c r="B4" s="381"/>
      <c r="C4" s="382" t="str">
        <f>'Nasazení do skupin'!B3</f>
        <v>Karlovy Vary 1.7.2017</v>
      </c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4"/>
    </row>
    <row r="5" spans="1:18" ht="15" customHeight="1">
      <c r="A5" s="355"/>
      <c r="B5" s="356"/>
      <c r="C5" s="378">
        <v>1</v>
      </c>
      <c r="D5" s="362"/>
      <c r="E5" s="379"/>
      <c r="F5" s="378">
        <v>2</v>
      </c>
      <c r="G5" s="362"/>
      <c r="H5" s="379"/>
      <c r="I5" s="378">
        <v>3</v>
      </c>
      <c r="J5" s="362"/>
      <c r="K5" s="379"/>
      <c r="L5" s="378">
        <v>4</v>
      </c>
      <c r="M5" s="362"/>
      <c r="N5" s="379"/>
      <c r="O5" s="386" t="s">
        <v>1</v>
      </c>
      <c r="P5" s="387"/>
      <c r="Q5" s="388"/>
      <c r="R5" s="242" t="s">
        <v>2</v>
      </c>
    </row>
    <row r="6" spans="1:18" ht="15.75" customHeight="1" thickBot="1">
      <c r="A6" s="357"/>
      <c r="B6" s="358"/>
      <c r="C6" s="385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366" t="s">
        <v>3</v>
      </c>
      <c r="P6" s="367"/>
      <c r="Q6" s="368"/>
      <c r="R6" s="244" t="s">
        <v>4</v>
      </c>
    </row>
    <row r="7" spans="1:18" ht="15" customHeight="1">
      <c r="A7" s="401">
        <v>1</v>
      </c>
      <c r="B7" s="404" t="str">
        <f>'Nasazení do skupin'!B5</f>
        <v>TJ Avia Čakovice "A"</v>
      </c>
      <c r="C7" s="405"/>
      <c r="D7" s="406"/>
      <c r="E7" s="407"/>
      <c r="F7" s="409">
        <f>O35</f>
        <v>2</v>
      </c>
      <c r="G7" s="409" t="s">
        <v>5</v>
      </c>
      <c r="H7" s="393">
        <f>Q35</f>
        <v>0</v>
      </c>
      <c r="I7" s="410">
        <f>Q29</f>
        <v>2</v>
      </c>
      <c r="J7" s="409" t="s">
        <v>5</v>
      </c>
      <c r="K7" s="393">
        <f>O29</f>
        <v>1</v>
      </c>
      <c r="L7" s="410">
        <f>O25</f>
        <v>1</v>
      </c>
      <c r="M7" s="409" t="s">
        <v>5</v>
      </c>
      <c r="N7" s="393">
        <f>Q25</f>
        <v>2</v>
      </c>
      <c r="O7" s="432">
        <f>F7+I7+L7</f>
        <v>5</v>
      </c>
      <c r="P7" s="412" t="s">
        <v>5</v>
      </c>
      <c r="Q7" s="434">
        <f>H7+K7+N7</f>
        <v>3</v>
      </c>
      <c r="R7" s="447">
        <v>4</v>
      </c>
    </row>
    <row r="8" spans="1:18" ht="15.75" customHeight="1" thickBot="1">
      <c r="A8" s="402"/>
      <c r="B8" s="330"/>
      <c r="C8" s="347"/>
      <c r="D8" s="348"/>
      <c r="E8" s="349"/>
      <c r="F8" s="392"/>
      <c r="G8" s="392"/>
      <c r="H8" s="394"/>
      <c r="I8" s="390"/>
      <c r="J8" s="392"/>
      <c r="K8" s="394"/>
      <c r="L8" s="390"/>
      <c r="M8" s="392"/>
      <c r="N8" s="394"/>
      <c r="O8" s="433"/>
      <c r="P8" s="413"/>
      <c r="Q8" s="435"/>
      <c r="R8" s="448"/>
    </row>
    <row r="9" spans="1:18" ht="15" customHeight="1">
      <c r="A9" s="402"/>
      <c r="B9" s="330"/>
      <c r="C9" s="347"/>
      <c r="D9" s="348"/>
      <c r="E9" s="349"/>
      <c r="F9" s="395">
        <f>O36</f>
        <v>20</v>
      </c>
      <c r="G9" s="395" t="s">
        <v>5</v>
      </c>
      <c r="H9" s="397">
        <f>Q36</f>
        <v>12</v>
      </c>
      <c r="I9" s="399">
        <f>Q30</f>
        <v>26</v>
      </c>
      <c r="J9" s="395" t="s">
        <v>5</v>
      </c>
      <c r="K9" s="397">
        <f>O30</f>
        <v>26</v>
      </c>
      <c r="L9" s="399">
        <f>O26</f>
        <v>23</v>
      </c>
      <c r="M9" s="395" t="s">
        <v>5</v>
      </c>
      <c r="N9" s="397">
        <f>Q26</f>
        <v>26</v>
      </c>
      <c r="O9" s="436">
        <f>F9+I9+L9</f>
        <v>69</v>
      </c>
      <c r="P9" s="438" t="s">
        <v>5</v>
      </c>
      <c r="Q9" s="440">
        <f>H9+K9+N9</f>
        <v>64</v>
      </c>
      <c r="R9" s="442" t="s">
        <v>44</v>
      </c>
    </row>
    <row r="10" spans="1:18" ht="15.75" customHeight="1" thickBot="1">
      <c r="A10" s="403"/>
      <c r="B10" s="331"/>
      <c r="C10" s="350"/>
      <c r="D10" s="351"/>
      <c r="E10" s="352"/>
      <c r="F10" s="395"/>
      <c r="G10" s="395"/>
      <c r="H10" s="397"/>
      <c r="I10" s="400"/>
      <c r="J10" s="396"/>
      <c r="K10" s="398"/>
      <c r="L10" s="400"/>
      <c r="M10" s="396"/>
      <c r="N10" s="398"/>
      <c r="O10" s="437"/>
      <c r="P10" s="439"/>
      <c r="Q10" s="441"/>
      <c r="R10" s="443"/>
    </row>
    <row r="11" spans="1:18" ht="15" customHeight="1">
      <c r="A11" s="401">
        <v>2</v>
      </c>
      <c r="B11" s="404" t="str">
        <f>'Nasazení do skupin'!B6</f>
        <v>NK CLIMAX Vsetín "A"</v>
      </c>
      <c r="C11" s="389">
        <f>H7</f>
        <v>0</v>
      </c>
      <c r="D11" s="391" t="s">
        <v>5</v>
      </c>
      <c r="E11" s="391">
        <f>F7</f>
        <v>2</v>
      </c>
      <c r="F11" s="408" t="s">
        <v>41</v>
      </c>
      <c r="G11" s="406"/>
      <c r="H11" s="407"/>
      <c r="I11" s="409">
        <f>O27</f>
        <v>2</v>
      </c>
      <c r="J11" s="409" t="s">
        <v>5</v>
      </c>
      <c r="K11" s="393">
        <f>Q27</f>
        <v>0</v>
      </c>
      <c r="L11" s="410">
        <f>O31</f>
        <v>2</v>
      </c>
      <c r="M11" s="409" t="s">
        <v>5</v>
      </c>
      <c r="N11" s="393">
        <f>Q31</f>
        <v>0</v>
      </c>
      <c r="O11" s="432">
        <f>C11+I11+L11</f>
        <v>4</v>
      </c>
      <c r="P11" s="412" t="s">
        <v>5</v>
      </c>
      <c r="Q11" s="434">
        <f>E11+K11+N11</f>
        <v>2</v>
      </c>
      <c r="R11" s="447">
        <v>4</v>
      </c>
    </row>
    <row r="12" spans="1:18" ht="15.75" customHeight="1" thickBot="1">
      <c r="A12" s="402"/>
      <c r="B12" s="330"/>
      <c r="C12" s="390"/>
      <c r="D12" s="392"/>
      <c r="E12" s="392"/>
      <c r="F12" s="347"/>
      <c r="G12" s="348"/>
      <c r="H12" s="349"/>
      <c r="I12" s="392"/>
      <c r="J12" s="392"/>
      <c r="K12" s="394"/>
      <c r="L12" s="390"/>
      <c r="M12" s="392"/>
      <c r="N12" s="394"/>
      <c r="O12" s="433"/>
      <c r="P12" s="413"/>
      <c r="Q12" s="435"/>
      <c r="R12" s="448"/>
    </row>
    <row r="13" spans="1:18" ht="15" customHeight="1">
      <c r="A13" s="402"/>
      <c r="B13" s="330"/>
      <c r="C13" s="399">
        <f>H9</f>
        <v>12</v>
      </c>
      <c r="D13" s="395" t="s">
        <v>5</v>
      </c>
      <c r="E13" s="395">
        <f>F9</f>
        <v>20</v>
      </c>
      <c r="F13" s="347"/>
      <c r="G13" s="348"/>
      <c r="H13" s="349"/>
      <c r="I13" s="395">
        <f>O28</f>
        <v>20</v>
      </c>
      <c r="J13" s="395" t="s">
        <v>5</v>
      </c>
      <c r="K13" s="397">
        <f>Q28</f>
        <v>13</v>
      </c>
      <c r="L13" s="399">
        <f>O32</f>
        <v>20</v>
      </c>
      <c r="M13" s="395" t="s">
        <v>5</v>
      </c>
      <c r="N13" s="397">
        <f>Q32</f>
        <v>11</v>
      </c>
      <c r="O13" s="436">
        <f>C13+I13+L13</f>
        <v>52</v>
      </c>
      <c r="P13" s="438" t="s">
        <v>5</v>
      </c>
      <c r="Q13" s="440">
        <f>E13+K13+N13</f>
        <v>44</v>
      </c>
      <c r="R13" s="442" t="s">
        <v>45</v>
      </c>
    </row>
    <row r="14" spans="1:18" ht="15.75" customHeight="1" thickBot="1">
      <c r="A14" s="403"/>
      <c r="B14" s="331"/>
      <c r="C14" s="400"/>
      <c r="D14" s="396"/>
      <c r="E14" s="396"/>
      <c r="F14" s="350"/>
      <c r="G14" s="351"/>
      <c r="H14" s="352"/>
      <c r="I14" s="395"/>
      <c r="J14" s="395"/>
      <c r="K14" s="397"/>
      <c r="L14" s="400"/>
      <c r="M14" s="396"/>
      <c r="N14" s="398"/>
      <c r="O14" s="437"/>
      <c r="P14" s="439"/>
      <c r="Q14" s="441"/>
      <c r="R14" s="443"/>
    </row>
    <row r="15" spans="1:18" ht="15" customHeight="1">
      <c r="A15" s="401">
        <v>3</v>
      </c>
      <c r="B15" s="404" t="str">
        <f>'Nasazení do skupin'!B7</f>
        <v>SK Liapor - Witte Karlovy Vary z.s. "B"</v>
      </c>
      <c r="C15" s="410">
        <f>K7</f>
        <v>1</v>
      </c>
      <c r="D15" s="409" t="s">
        <v>5</v>
      </c>
      <c r="E15" s="393">
        <f>I7</f>
        <v>2</v>
      </c>
      <c r="F15" s="389">
        <f>K11</f>
        <v>0</v>
      </c>
      <c r="G15" s="391" t="s">
        <v>5</v>
      </c>
      <c r="H15" s="391">
        <f>I11</f>
        <v>2</v>
      </c>
      <c r="I15" s="414"/>
      <c r="J15" s="415"/>
      <c r="K15" s="416"/>
      <c r="L15" s="427">
        <f>Q33</f>
        <v>1</v>
      </c>
      <c r="M15" s="427" t="s">
        <v>5</v>
      </c>
      <c r="N15" s="429">
        <f>O33</f>
        <v>2</v>
      </c>
      <c r="O15" s="432">
        <f>C15+F15+L15</f>
        <v>2</v>
      </c>
      <c r="P15" s="412" t="s">
        <v>5</v>
      </c>
      <c r="Q15" s="434">
        <f>E15+H15+N15</f>
        <v>6</v>
      </c>
      <c r="R15" s="447">
        <v>0</v>
      </c>
    </row>
    <row r="16" spans="1:18" ht="15.75" customHeight="1" thickBot="1">
      <c r="A16" s="402"/>
      <c r="B16" s="330"/>
      <c r="C16" s="390"/>
      <c r="D16" s="392"/>
      <c r="E16" s="394"/>
      <c r="F16" s="390"/>
      <c r="G16" s="392"/>
      <c r="H16" s="392"/>
      <c r="I16" s="417"/>
      <c r="J16" s="418"/>
      <c r="K16" s="419"/>
      <c r="L16" s="428"/>
      <c r="M16" s="428"/>
      <c r="N16" s="430"/>
      <c r="O16" s="433"/>
      <c r="P16" s="413"/>
      <c r="Q16" s="435"/>
      <c r="R16" s="448"/>
    </row>
    <row r="17" spans="1:18" ht="15" customHeight="1">
      <c r="A17" s="402"/>
      <c r="B17" s="330"/>
      <c r="C17" s="399">
        <f>K9</f>
        <v>26</v>
      </c>
      <c r="D17" s="395" t="s">
        <v>5</v>
      </c>
      <c r="E17" s="397">
        <f>I9</f>
        <v>26</v>
      </c>
      <c r="F17" s="399">
        <f>K13</f>
        <v>13</v>
      </c>
      <c r="G17" s="395" t="s">
        <v>5</v>
      </c>
      <c r="H17" s="395">
        <f>I13</f>
        <v>20</v>
      </c>
      <c r="I17" s="417"/>
      <c r="J17" s="418"/>
      <c r="K17" s="419"/>
      <c r="L17" s="423">
        <f>Q34</f>
        <v>22</v>
      </c>
      <c r="M17" s="423" t="s">
        <v>5</v>
      </c>
      <c r="N17" s="425">
        <f>O34</f>
        <v>29</v>
      </c>
      <c r="O17" s="436">
        <f>C17+F17+L17</f>
        <v>61</v>
      </c>
      <c r="P17" s="438" t="s">
        <v>5</v>
      </c>
      <c r="Q17" s="440">
        <f>E17+H17+N17</f>
        <v>75</v>
      </c>
      <c r="R17" s="442" t="s">
        <v>188</v>
      </c>
    </row>
    <row r="18" spans="1:18" ht="15.75" customHeight="1" thickBot="1">
      <c r="A18" s="403"/>
      <c r="B18" s="331"/>
      <c r="C18" s="400"/>
      <c r="D18" s="396"/>
      <c r="E18" s="398"/>
      <c r="F18" s="400"/>
      <c r="G18" s="396"/>
      <c r="H18" s="396"/>
      <c r="I18" s="420"/>
      <c r="J18" s="421"/>
      <c r="K18" s="422"/>
      <c r="L18" s="424"/>
      <c r="M18" s="424"/>
      <c r="N18" s="426"/>
      <c r="O18" s="437"/>
      <c r="P18" s="439"/>
      <c r="Q18" s="441"/>
      <c r="R18" s="443"/>
    </row>
    <row r="19" spans="1:18" ht="15" customHeight="1">
      <c r="A19" s="401">
        <v>4</v>
      </c>
      <c r="B19" s="404" t="str">
        <f>'Nasazení do skupin'!B8</f>
        <v>TJ SOKOL Holice</v>
      </c>
      <c r="C19" s="410">
        <f>N7</f>
        <v>2</v>
      </c>
      <c r="D19" s="409" t="s">
        <v>5</v>
      </c>
      <c r="E19" s="393">
        <f>L7</f>
        <v>1</v>
      </c>
      <c r="F19" s="410">
        <f>N11</f>
        <v>0</v>
      </c>
      <c r="G19" s="409" t="s">
        <v>5</v>
      </c>
      <c r="H19" s="393">
        <f>L11</f>
        <v>2</v>
      </c>
      <c r="I19" s="389">
        <f>N15</f>
        <v>2</v>
      </c>
      <c r="J19" s="391" t="s">
        <v>5</v>
      </c>
      <c r="K19" s="391">
        <f>L15</f>
        <v>1</v>
      </c>
      <c r="L19" s="414">
        <v>2017</v>
      </c>
      <c r="M19" s="415"/>
      <c r="N19" s="416"/>
      <c r="O19" s="412">
        <f>C19+F19+I19</f>
        <v>4</v>
      </c>
      <c r="P19" s="412" t="s">
        <v>5</v>
      </c>
      <c r="Q19" s="434">
        <f>E19+H19+K19</f>
        <v>4</v>
      </c>
      <c r="R19" s="447">
        <v>4</v>
      </c>
    </row>
    <row r="20" spans="1:18" ht="15.75" customHeight="1" thickBot="1">
      <c r="A20" s="402"/>
      <c r="B20" s="330"/>
      <c r="C20" s="390"/>
      <c r="D20" s="392"/>
      <c r="E20" s="394"/>
      <c r="F20" s="390"/>
      <c r="G20" s="392"/>
      <c r="H20" s="394"/>
      <c r="I20" s="390"/>
      <c r="J20" s="392"/>
      <c r="K20" s="392"/>
      <c r="L20" s="417"/>
      <c r="M20" s="418"/>
      <c r="N20" s="419"/>
      <c r="O20" s="413"/>
      <c r="P20" s="413"/>
      <c r="Q20" s="435"/>
      <c r="R20" s="448"/>
    </row>
    <row r="21" spans="1:18">
      <c r="A21" s="402"/>
      <c r="B21" s="330"/>
      <c r="C21" s="399">
        <f>N9</f>
        <v>26</v>
      </c>
      <c r="D21" s="395" t="s">
        <v>5</v>
      </c>
      <c r="E21" s="397">
        <f>L9</f>
        <v>23</v>
      </c>
      <c r="F21" s="399">
        <f>N13</f>
        <v>11</v>
      </c>
      <c r="G21" s="395" t="s">
        <v>5</v>
      </c>
      <c r="H21" s="397">
        <f>L13</f>
        <v>20</v>
      </c>
      <c r="I21" s="399">
        <f>N17</f>
        <v>29</v>
      </c>
      <c r="J21" s="395" t="s">
        <v>5</v>
      </c>
      <c r="K21" s="395">
        <f>L17</f>
        <v>22</v>
      </c>
      <c r="L21" s="417"/>
      <c r="M21" s="418"/>
      <c r="N21" s="419"/>
      <c r="O21" s="444">
        <f>C21+F21+I21</f>
        <v>66</v>
      </c>
      <c r="P21" s="438" t="s">
        <v>5</v>
      </c>
      <c r="Q21" s="440">
        <f>E21+H21+K21</f>
        <v>65</v>
      </c>
      <c r="R21" s="442" t="s">
        <v>46</v>
      </c>
    </row>
    <row r="22" spans="1:18" ht="24.95" customHeight="1" thickBot="1">
      <c r="A22" s="403"/>
      <c r="B22" s="331"/>
      <c r="C22" s="400"/>
      <c r="D22" s="396"/>
      <c r="E22" s="398"/>
      <c r="F22" s="400"/>
      <c r="G22" s="396"/>
      <c r="H22" s="398"/>
      <c r="I22" s="400"/>
      <c r="J22" s="396"/>
      <c r="K22" s="396"/>
      <c r="L22" s="420"/>
      <c r="M22" s="421"/>
      <c r="N22" s="422"/>
      <c r="O22" s="445"/>
      <c r="P22" s="439"/>
      <c r="Q22" s="441"/>
      <c r="R22" s="443"/>
    </row>
    <row r="23" spans="1:18" ht="15" customHeight="1">
      <c r="A23"/>
    </row>
    <row r="24" spans="1:18" ht="24.95" customHeight="1">
      <c r="A24" s="431" t="s">
        <v>12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</row>
    <row r="25" spans="1:18" ht="15" customHeight="1">
      <c r="A25" s="446">
        <v>1</v>
      </c>
      <c r="B25" s="411" t="str">
        <f>B7</f>
        <v>TJ Avia Čakovice "A"</v>
      </c>
      <c r="C25" s="411"/>
      <c r="D25" s="411" t="s">
        <v>5</v>
      </c>
      <c r="E25" s="411" t="str">
        <f>B19</f>
        <v>TJ SOKOL Holice</v>
      </c>
      <c r="F25" s="411"/>
      <c r="G25" s="411"/>
      <c r="H25" s="411"/>
      <c r="I25" s="411"/>
      <c r="J25" s="411"/>
      <c r="K25" s="411"/>
      <c r="L25" s="411"/>
      <c r="M25" s="411"/>
      <c r="N25" s="411"/>
      <c r="O25" s="245">
        <v>1</v>
      </c>
      <c r="P25" s="245" t="s">
        <v>5</v>
      </c>
      <c r="Q25" s="245">
        <v>2</v>
      </c>
      <c r="R25" s="7" t="s">
        <v>11</v>
      </c>
    </row>
    <row r="26" spans="1:18" ht="15" customHeight="1">
      <c r="A26" s="446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246">
        <v>23</v>
      </c>
      <c r="P26" s="245" t="s">
        <v>5</v>
      </c>
      <c r="Q26" s="246">
        <v>26</v>
      </c>
      <c r="R26" s="7" t="s">
        <v>10</v>
      </c>
    </row>
    <row r="27" spans="1:18" ht="15" customHeight="1">
      <c r="A27" s="446">
        <v>2</v>
      </c>
      <c r="B27" s="411" t="str">
        <f>B11</f>
        <v>NK CLIMAX Vsetín "A"</v>
      </c>
      <c r="C27" s="411"/>
      <c r="D27" s="411" t="s">
        <v>5</v>
      </c>
      <c r="E27" s="411" t="str">
        <f>B15</f>
        <v>SK Liapor - Witte Karlovy Vary z.s. "B"</v>
      </c>
      <c r="F27" s="411"/>
      <c r="G27" s="411"/>
      <c r="H27" s="411"/>
      <c r="I27" s="411"/>
      <c r="J27" s="411"/>
      <c r="K27" s="411"/>
      <c r="L27" s="411"/>
      <c r="M27" s="411"/>
      <c r="N27" s="411"/>
      <c r="O27" s="245">
        <v>2</v>
      </c>
      <c r="P27" s="245" t="s">
        <v>5</v>
      </c>
      <c r="Q27" s="245">
        <v>0</v>
      </c>
      <c r="R27" s="7" t="s">
        <v>11</v>
      </c>
    </row>
    <row r="28" spans="1:18" ht="15" customHeight="1">
      <c r="A28" s="446"/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246">
        <v>20</v>
      </c>
      <c r="P28" s="245" t="s">
        <v>5</v>
      </c>
      <c r="Q28" s="246">
        <v>13</v>
      </c>
      <c r="R28" s="7" t="s">
        <v>10</v>
      </c>
    </row>
    <row r="29" spans="1:18" ht="15" customHeight="1">
      <c r="A29" s="446">
        <v>3</v>
      </c>
      <c r="B29" s="411" t="str">
        <f>B15</f>
        <v>SK Liapor - Witte Karlovy Vary z.s. "B"</v>
      </c>
      <c r="C29" s="411"/>
      <c r="D29" s="411" t="s">
        <v>5</v>
      </c>
      <c r="E29" s="411" t="str">
        <f>B7</f>
        <v>TJ Avia Čakovice "A"</v>
      </c>
      <c r="F29" s="411"/>
      <c r="G29" s="411"/>
      <c r="H29" s="411"/>
      <c r="I29" s="411"/>
      <c r="J29" s="411"/>
      <c r="K29" s="411"/>
      <c r="L29" s="411"/>
      <c r="M29" s="411"/>
      <c r="N29" s="411"/>
      <c r="O29" s="245">
        <v>1</v>
      </c>
      <c r="P29" s="245" t="s">
        <v>5</v>
      </c>
      <c r="Q29" s="245">
        <v>2</v>
      </c>
      <c r="R29" s="7" t="s">
        <v>11</v>
      </c>
    </row>
    <row r="30" spans="1:18" ht="15" customHeight="1">
      <c r="A30" s="446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246">
        <v>26</v>
      </c>
      <c r="P30" s="245" t="s">
        <v>5</v>
      </c>
      <c r="Q30" s="246">
        <v>26</v>
      </c>
      <c r="R30" s="7" t="s">
        <v>10</v>
      </c>
    </row>
    <row r="31" spans="1:18" ht="15" customHeight="1">
      <c r="A31" s="446">
        <v>4</v>
      </c>
      <c r="B31" s="411" t="str">
        <f>B11</f>
        <v>NK CLIMAX Vsetín "A"</v>
      </c>
      <c r="C31" s="411"/>
      <c r="D31" s="411" t="s">
        <v>5</v>
      </c>
      <c r="E31" s="411" t="str">
        <f>B19</f>
        <v>TJ SOKOL Holice</v>
      </c>
      <c r="F31" s="411"/>
      <c r="G31" s="411"/>
      <c r="H31" s="411"/>
      <c r="I31" s="411"/>
      <c r="J31" s="411"/>
      <c r="K31" s="411"/>
      <c r="L31" s="411"/>
      <c r="M31" s="411"/>
      <c r="N31" s="411"/>
      <c r="O31" s="245">
        <v>2</v>
      </c>
      <c r="P31" s="245" t="s">
        <v>5</v>
      </c>
      <c r="Q31" s="245">
        <v>0</v>
      </c>
      <c r="R31" s="7" t="s">
        <v>11</v>
      </c>
    </row>
    <row r="32" spans="1:18" ht="15" customHeight="1">
      <c r="A32" s="446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246">
        <v>20</v>
      </c>
      <c r="P32" s="245" t="s">
        <v>5</v>
      </c>
      <c r="Q32" s="246">
        <v>11</v>
      </c>
      <c r="R32" s="7" t="s">
        <v>10</v>
      </c>
    </row>
    <row r="33" spans="1:18" ht="15" customHeight="1">
      <c r="A33" s="446">
        <v>5</v>
      </c>
      <c r="B33" s="411" t="str">
        <f>B19</f>
        <v>TJ SOKOL Holice</v>
      </c>
      <c r="C33" s="411"/>
      <c r="D33" s="411" t="s">
        <v>5</v>
      </c>
      <c r="E33" s="411" t="str">
        <f>B15</f>
        <v>SK Liapor - Witte Karlovy Vary z.s. "B"</v>
      </c>
      <c r="F33" s="411"/>
      <c r="G33" s="411"/>
      <c r="H33" s="411"/>
      <c r="I33" s="411"/>
      <c r="J33" s="411"/>
      <c r="K33" s="411"/>
      <c r="L33" s="411"/>
      <c r="M33" s="411"/>
      <c r="N33" s="411"/>
      <c r="O33" s="245">
        <v>2</v>
      </c>
      <c r="P33" s="245" t="s">
        <v>5</v>
      </c>
      <c r="Q33" s="245">
        <v>1</v>
      </c>
      <c r="R33" s="7" t="s">
        <v>11</v>
      </c>
    </row>
    <row r="34" spans="1:18" ht="15" customHeight="1">
      <c r="A34" s="446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246">
        <v>29</v>
      </c>
      <c r="P34" s="245" t="s">
        <v>5</v>
      </c>
      <c r="Q34" s="246">
        <v>22</v>
      </c>
      <c r="R34" s="7" t="s">
        <v>10</v>
      </c>
    </row>
    <row r="35" spans="1:18" ht="15.6" customHeight="1">
      <c r="A35" s="446">
        <v>6</v>
      </c>
      <c r="B35" s="411" t="str">
        <f>B7</f>
        <v>TJ Avia Čakovice "A"</v>
      </c>
      <c r="C35" s="411"/>
      <c r="D35" s="411" t="s">
        <v>5</v>
      </c>
      <c r="E35" s="411" t="str">
        <f>B11</f>
        <v>NK CLIMAX Vsetín "A"</v>
      </c>
      <c r="F35" s="411"/>
      <c r="G35" s="411"/>
      <c r="H35" s="411"/>
      <c r="I35" s="411"/>
      <c r="J35" s="411"/>
      <c r="K35" s="411"/>
      <c r="L35" s="411"/>
      <c r="M35" s="411"/>
      <c r="N35" s="411"/>
      <c r="O35" s="245">
        <v>2</v>
      </c>
      <c r="P35" s="245" t="s">
        <v>5</v>
      </c>
      <c r="Q35" s="245">
        <v>0</v>
      </c>
      <c r="R35" s="7" t="s">
        <v>11</v>
      </c>
    </row>
    <row r="36" spans="1:18" ht="15.6" customHeight="1">
      <c r="A36" s="446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246">
        <v>20</v>
      </c>
      <c r="P36" s="245" t="s">
        <v>5</v>
      </c>
      <c r="Q36" s="246">
        <v>12</v>
      </c>
      <c r="R36" s="7" t="s">
        <v>10</v>
      </c>
    </row>
    <row r="47" spans="1:18" ht="15" customHeight="1"/>
    <row r="51" ht="14.45" customHeight="1"/>
    <row r="52" ht="14.45" customHeight="1"/>
    <row r="71" ht="14.45" customHeight="1"/>
    <row r="72" ht="14.45" customHeight="1"/>
  </sheetData>
  <mergeCells count="150">
    <mergeCell ref="G19:G20"/>
    <mergeCell ref="Q21:Q22"/>
    <mergeCell ref="O13:O14"/>
    <mergeCell ref="R7:R8"/>
    <mergeCell ref="R9:R10"/>
    <mergeCell ref="R11:R12"/>
    <mergeCell ref="R13:R14"/>
    <mergeCell ref="R19:R20"/>
    <mergeCell ref="R21:R22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A33:A34"/>
    <mergeCell ref="A35:A36"/>
    <mergeCell ref="B35:C36"/>
    <mergeCell ref="D35:D36"/>
    <mergeCell ref="E35:N36"/>
    <mergeCell ref="A29:A30"/>
    <mergeCell ref="B29:C30"/>
    <mergeCell ref="D29:D30"/>
    <mergeCell ref="E29:N30"/>
    <mergeCell ref="A31:A32"/>
    <mergeCell ref="B31:C32"/>
    <mergeCell ref="D31:D32"/>
    <mergeCell ref="B33:C34"/>
    <mergeCell ref="D33:D34"/>
    <mergeCell ref="E33:N34"/>
    <mergeCell ref="E31:N32"/>
    <mergeCell ref="J13:J14"/>
    <mergeCell ref="K13:K14"/>
    <mergeCell ref="F9:F10"/>
    <mergeCell ref="G9:G10"/>
    <mergeCell ref="H9:H10"/>
    <mergeCell ref="P13:P14"/>
    <mergeCell ref="Q13:Q14"/>
    <mergeCell ref="A27:A28"/>
    <mergeCell ref="L15:L16"/>
    <mergeCell ref="G15:G16"/>
    <mergeCell ref="H15:H16"/>
    <mergeCell ref="E25:N26"/>
    <mergeCell ref="H19:H20"/>
    <mergeCell ref="Q19:Q20"/>
    <mergeCell ref="G17:G18"/>
    <mergeCell ref="H17:H18"/>
    <mergeCell ref="A15:A18"/>
    <mergeCell ref="A19:A22"/>
    <mergeCell ref="D21:D22"/>
    <mergeCell ref="E21:E22"/>
    <mergeCell ref="F21:F22"/>
    <mergeCell ref="G21:G22"/>
    <mergeCell ref="H21:H22"/>
    <mergeCell ref="I21:I22"/>
    <mergeCell ref="B25:C26"/>
    <mergeCell ref="D25:D26"/>
    <mergeCell ref="C17:C18"/>
    <mergeCell ref="D17:D18"/>
    <mergeCell ref="E17:E18"/>
    <mergeCell ref="F17:F18"/>
    <mergeCell ref="A24:R24"/>
    <mergeCell ref="O15:O16"/>
    <mergeCell ref="P15:P16"/>
    <mergeCell ref="Q15:Q16"/>
    <mergeCell ref="O17:O18"/>
    <mergeCell ref="P17:P18"/>
    <mergeCell ref="Q17:Q18"/>
    <mergeCell ref="R17:R18"/>
    <mergeCell ref="O21:O22"/>
    <mergeCell ref="P21:P22"/>
    <mergeCell ref="J21:J22"/>
    <mergeCell ref="K21:K22"/>
    <mergeCell ref="R15:R16"/>
    <mergeCell ref="A25:A26"/>
    <mergeCell ref="C19:C20"/>
    <mergeCell ref="D19:D20"/>
    <mergeCell ref="E19:E20"/>
    <mergeCell ref="F19:F20"/>
    <mergeCell ref="N13:N14"/>
    <mergeCell ref="B27:C28"/>
    <mergeCell ref="D27:D28"/>
    <mergeCell ref="E27:N28"/>
    <mergeCell ref="I19:I20"/>
    <mergeCell ref="J19:J20"/>
    <mergeCell ref="K19:K20"/>
    <mergeCell ref="O19:O20"/>
    <mergeCell ref="P19:P20"/>
    <mergeCell ref="I15:K18"/>
    <mergeCell ref="L17:L18"/>
    <mergeCell ref="M17:M18"/>
    <mergeCell ref="N17:N18"/>
    <mergeCell ref="C15:C16"/>
    <mergeCell ref="D15:D16"/>
    <mergeCell ref="E15:E16"/>
    <mergeCell ref="F15:F16"/>
    <mergeCell ref="B15:B18"/>
    <mergeCell ref="M15:M16"/>
    <mergeCell ref="N15:N16"/>
    <mergeCell ref="I13:I14"/>
    <mergeCell ref="B19:B22"/>
    <mergeCell ref="L19:N22"/>
    <mergeCell ref="C21:C22"/>
    <mergeCell ref="N9:N10"/>
    <mergeCell ref="F7:F8"/>
    <mergeCell ref="G7:G8"/>
    <mergeCell ref="H7:H8"/>
    <mergeCell ref="I7:I8"/>
    <mergeCell ref="J7:J8"/>
    <mergeCell ref="K7:K8"/>
    <mergeCell ref="N11:N12"/>
    <mergeCell ref="L7:L8"/>
    <mergeCell ref="M7:M8"/>
    <mergeCell ref="I9:I10"/>
    <mergeCell ref="C11:C12"/>
    <mergeCell ref="D11:D12"/>
    <mergeCell ref="E11:E12"/>
    <mergeCell ref="N7:N8"/>
    <mergeCell ref="J9:J10"/>
    <mergeCell ref="K9:K10"/>
    <mergeCell ref="L9:L10"/>
    <mergeCell ref="A7:A10"/>
    <mergeCell ref="B7:B10"/>
    <mergeCell ref="C7:E10"/>
    <mergeCell ref="A11:A14"/>
    <mergeCell ref="B11:B14"/>
    <mergeCell ref="F11:H14"/>
    <mergeCell ref="M9:M10"/>
    <mergeCell ref="I11:I12"/>
    <mergeCell ref="J11:J12"/>
    <mergeCell ref="K11:K12"/>
    <mergeCell ref="L11:L12"/>
    <mergeCell ref="M11:M12"/>
    <mergeCell ref="C13:C14"/>
    <mergeCell ref="D13:D14"/>
    <mergeCell ref="E13:E14"/>
    <mergeCell ref="L13:L14"/>
    <mergeCell ref="M13:M14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E92"/>
  <sheetViews>
    <sheetView showGridLines="0" topLeftCell="A2" zoomScaleNormal="100" workbookViewId="0">
      <selection activeCell="L26" sqref="L26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272" t="str">
        <f>'Nasazení do skupin'!B2</f>
        <v>47. MČR mužů dvojice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362"/>
      <c r="M2" s="362"/>
      <c r="N2" s="362"/>
      <c r="O2" s="273"/>
      <c r="P2" s="273"/>
      <c r="Q2" s="273"/>
      <c r="R2" s="273"/>
      <c r="S2" s="273"/>
      <c r="T2" s="273"/>
      <c r="U2" s="274"/>
    </row>
    <row r="3" spans="1:29" ht="15.75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7"/>
    </row>
    <row r="4" spans="1:29" ht="32.25" customHeight="1" thickBot="1">
      <c r="A4" s="353" t="s">
        <v>6</v>
      </c>
      <c r="B4" s="354"/>
      <c r="C4" s="359" t="str">
        <f>'Nasazení do skupin'!B3</f>
        <v>Karlovy Vary 1.7.2017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</row>
    <row r="5" spans="1:29">
      <c r="A5" s="355"/>
      <c r="B5" s="356"/>
      <c r="C5" s="273">
        <v>1</v>
      </c>
      <c r="D5" s="273"/>
      <c r="E5" s="274"/>
      <c r="F5" s="272">
        <v>2</v>
      </c>
      <c r="G5" s="273"/>
      <c r="H5" s="274"/>
      <c r="I5" s="272">
        <v>3</v>
      </c>
      <c r="J5" s="273"/>
      <c r="K5" s="274"/>
      <c r="L5" s="272">
        <v>4</v>
      </c>
      <c r="M5" s="273"/>
      <c r="N5" s="274"/>
      <c r="O5" s="272">
        <v>5</v>
      </c>
      <c r="P5" s="273"/>
      <c r="Q5" s="274"/>
      <c r="R5" s="363" t="s">
        <v>1</v>
      </c>
      <c r="S5" s="364"/>
      <c r="T5" s="365"/>
      <c r="U5" s="188" t="s">
        <v>2</v>
      </c>
    </row>
    <row r="6" spans="1:29" ht="15.75" thickBot="1">
      <c r="A6" s="357"/>
      <c r="B6" s="358"/>
      <c r="C6" s="333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275"/>
      <c r="P6" s="276"/>
      <c r="Q6" s="277"/>
      <c r="R6" s="366" t="s">
        <v>3</v>
      </c>
      <c r="S6" s="367"/>
      <c r="T6" s="368"/>
      <c r="U6" s="189" t="s">
        <v>4</v>
      </c>
    </row>
    <row r="7" spans="1:29" ht="15" customHeight="1">
      <c r="A7" s="326">
        <v>1</v>
      </c>
      <c r="B7" s="329" t="str">
        <f>'Nasazení do skupin'!B9</f>
        <v>SK Šacung ČNES Benešov 1947 "A"</v>
      </c>
      <c r="C7" s="369"/>
      <c r="D7" s="370"/>
      <c r="E7" s="371"/>
      <c r="F7" s="325"/>
      <c r="G7" s="312"/>
      <c r="H7" s="295"/>
      <c r="I7" s="325"/>
      <c r="J7" s="312"/>
      <c r="K7" s="295"/>
      <c r="L7" s="181"/>
      <c r="M7" s="181"/>
      <c r="N7" s="181"/>
      <c r="O7" s="325"/>
      <c r="P7" s="312"/>
      <c r="Q7" s="295"/>
      <c r="R7" s="332"/>
      <c r="S7" s="299"/>
      <c r="T7" s="287"/>
      <c r="U7" s="283"/>
      <c r="AB7" s="42"/>
    </row>
    <row r="8" spans="1:29" ht="15.75" customHeight="1" thickBot="1">
      <c r="A8" s="327"/>
      <c r="B8" s="330"/>
      <c r="C8" s="372"/>
      <c r="D8" s="373"/>
      <c r="E8" s="374"/>
      <c r="F8" s="306"/>
      <c r="G8" s="308"/>
      <c r="H8" s="296"/>
      <c r="I8" s="306"/>
      <c r="J8" s="308"/>
      <c r="K8" s="296"/>
      <c r="L8" s="185"/>
      <c r="M8" s="185"/>
      <c r="N8" s="185"/>
      <c r="O8" s="306"/>
      <c r="P8" s="308"/>
      <c r="Q8" s="296"/>
      <c r="R8" s="304"/>
      <c r="S8" s="300"/>
      <c r="T8" s="288"/>
      <c r="U8" s="284"/>
    </row>
    <row r="9" spans="1:29" ht="15" customHeight="1">
      <c r="A9" s="327"/>
      <c r="B9" s="330"/>
      <c r="C9" s="372"/>
      <c r="D9" s="373"/>
      <c r="E9" s="374"/>
      <c r="F9" s="293"/>
      <c r="G9" s="297"/>
      <c r="H9" s="322"/>
      <c r="I9" s="293"/>
      <c r="J9" s="297"/>
      <c r="K9" s="322"/>
      <c r="L9" s="186"/>
      <c r="M9" s="186"/>
      <c r="N9" s="186"/>
      <c r="O9" s="293"/>
      <c r="P9" s="297"/>
      <c r="Q9" s="322"/>
      <c r="R9" s="289"/>
      <c r="S9" s="291"/>
      <c r="T9" s="301"/>
      <c r="U9" s="285"/>
      <c r="AA9" s="42"/>
      <c r="AB9" s="42"/>
      <c r="AC9" s="42"/>
    </row>
    <row r="10" spans="1:29" ht="15.75" customHeight="1" thickBot="1">
      <c r="A10" s="328"/>
      <c r="B10" s="331"/>
      <c r="C10" s="375"/>
      <c r="D10" s="376"/>
      <c r="E10" s="377"/>
      <c r="F10" s="293"/>
      <c r="G10" s="297"/>
      <c r="H10" s="322"/>
      <c r="I10" s="294"/>
      <c r="J10" s="298"/>
      <c r="K10" s="323"/>
      <c r="L10" s="187"/>
      <c r="M10" s="187"/>
      <c r="N10" s="187"/>
      <c r="O10" s="294"/>
      <c r="P10" s="298"/>
      <c r="Q10" s="323"/>
      <c r="R10" s="290"/>
      <c r="S10" s="292"/>
      <c r="T10" s="302"/>
      <c r="U10" s="286"/>
      <c r="AA10" s="42"/>
      <c r="AB10" s="42"/>
      <c r="AC10" s="42"/>
    </row>
    <row r="11" spans="1:29" ht="15" customHeight="1">
      <c r="A11" s="326">
        <v>2</v>
      </c>
      <c r="B11" s="329" t="str">
        <f>'Nasazení do skupin'!B10</f>
        <v>TJ Avia Čakovice "B"</v>
      </c>
      <c r="C11" s="325"/>
      <c r="D11" s="312"/>
      <c r="E11" s="312"/>
      <c r="F11" s="313" t="s">
        <v>41</v>
      </c>
      <c r="G11" s="314"/>
      <c r="H11" s="315"/>
      <c r="I11" s="312"/>
      <c r="J11" s="312"/>
      <c r="K11" s="295"/>
      <c r="L11" s="181"/>
      <c r="M11" s="181"/>
      <c r="N11" s="181"/>
      <c r="O11" s="325"/>
      <c r="P11" s="312"/>
      <c r="Q11" s="295"/>
      <c r="R11" s="332"/>
      <c r="S11" s="299"/>
      <c r="T11" s="287"/>
      <c r="U11" s="283"/>
    </row>
    <row r="12" spans="1:29" ht="15.75" customHeight="1" thickBot="1">
      <c r="A12" s="327"/>
      <c r="B12" s="330"/>
      <c r="C12" s="306"/>
      <c r="D12" s="308"/>
      <c r="E12" s="308"/>
      <c r="F12" s="316"/>
      <c r="G12" s="317"/>
      <c r="H12" s="318"/>
      <c r="I12" s="308"/>
      <c r="J12" s="308"/>
      <c r="K12" s="296"/>
      <c r="L12" s="185"/>
      <c r="M12" s="185"/>
      <c r="N12" s="185"/>
      <c r="O12" s="306"/>
      <c r="P12" s="308"/>
      <c r="Q12" s="296"/>
      <c r="R12" s="304"/>
      <c r="S12" s="300"/>
      <c r="T12" s="288"/>
      <c r="U12" s="284"/>
    </row>
    <row r="13" spans="1:29" ht="15" customHeight="1">
      <c r="A13" s="327"/>
      <c r="B13" s="330"/>
      <c r="C13" s="293"/>
      <c r="D13" s="297"/>
      <c r="E13" s="297"/>
      <c r="F13" s="316"/>
      <c r="G13" s="317"/>
      <c r="H13" s="318"/>
      <c r="I13" s="297"/>
      <c r="J13" s="297"/>
      <c r="K13" s="322"/>
      <c r="L13" s="186"/>
      <c r="M13" s="186"/>
      <c r="N13" s="186"/>
      <c r="O13" s="293"/>
      <c r="P13" s="297"/>
      <c r="Q13" s="322"/>
      <c r="R13" s="289"/>
      <c r="S13" s="291"/>
      <c r="T13" s="301"/>
      <c r="U13" s="285"/>
    </row>
    <row r="14" spans="1:29" ht="15.75" customHeight="1" thickBot="1">
      <c r="A14" s="328"/>
      <c r="B14" s="331"/>
      <c r="C14" s="294"/>
      <c r="D14" s="298"/>
      <c r="E14" s="298"/>
      <c r="F14" s="319"/>
      <c r="G14" s="320"/>
      <c r="H14" s="321"/>
      <c r="I14" s="297"/>
      <c r="J14" s="297"/>
      <c r="K14" s="322"/>
      <c r="L14" s="186"/>
      <c r="M14" s="186"/>
      <c r="N14" s="186"/>
      <c r="O14" s="294"/>
      <c r="P14" s="298"/>
      <c r="Q14" s="323"/>
      <c r="R14" s="290"/>
      <c r="S14" s="292"/>
      <c r="T14" s="302"/>
      <c r="U14" s="286"/>
    </row>
    <row r="15" spans="1:29" ht="15" customHeight="1">
      <c r="A15" s="326">
        <v>3</v>
      </c>
      <c r="B15" s="329" t="str">
        <f>'Nasazení do skupin'!B11</f>
        <v>TJ Spartak Čelákovice - oddíl nohejbalu "B"</v>
      </c>
      <c r="C15" s="325"/>
      <c r="D15" s="312"/>
      <c r="E15" s="295"/>
      <c r="F15" s="305"/>
      <c r="G15" s="307"/>
      <c r="H15" s="307"/>
      <c r="I15" s="344"/>
      <c r="J15" s="345"/>
      <c r="K15" s="346"/>
      <c r="L15" s="325"/>
      <c r="M15" s="312"/>
      <c r="N15" s="295"/>
      <c r="O15" s="457"/>
      <c r="P15" s="457"/>
      <c r="Q15" s="449"/>
      <c r="R15" s="332"/>
      <c r="S15" s="299"/>
      <c r="T15" s="287"/>
      <c r="U15" s="283"/>
    </row>
    <row r="16" spans="1:29" ht="15.75" customHeight="1" thickBot="1">
      <c r="A16" s="327"/>
      <c r="B16" s="330"/>
      <c r="C16" s="306"/>
      <c r="D16" s="308"/>
      <c r="E16" s="296"/>
      <c r="F16" s="306"/>
      <c r="G16" s="308"/>
      <c r="H16" s="308"/>
      <c r="I16" s="347"/>
      <c r="J16" s="348"/>
      <c r="K16" s="349"/>
      <c r="L16" s="306"/>
      <c r="M16" s="308"/>
      <c r="N16" s="296"/>
      <c r="O16" s="458"/>
      <c r="P16" s="458"/>
      <c r="Q16" s="450"/>
      <c r="R16" s="304"/>
      <c r="S16" s="300"/>
      <c r="T16" s="288"/>
      <c r="U16" s="284"/>
    </row>
    <row r="17" spans="1:31" ht="15" customHeight="1">
      <c r="A17" s="327"/>
      <c r="B17" s="330"/>
      <c r="C17" s="293"/>
      <c r="D17" s="297"/>
      <c r="E17" s="322"/>
      <c r="F17" s="293"/>
      <c r="G17" s="297"/>
      <c r="H17" s="297"/>
      <c r="I17" s="347"/>
      <c r="J17" s="348"/>
      <c r="K17" s="349"/>
      <c r="L17" s="293"/>
      <c r="M17" s="297"/>
      <c r="N17" s="322"/>
      <c r="O17" s="453"/>
      <c r="P17" s="453"/>
      <c r="Q17" s="455"/>
      <c r="R17" s="289"/>
      <c r="S17" s="291"/>
      <c r="T17" s="301"/>
      <c r="U17" s="285"/>
    </row>
    <row r="18" spans="1:31" ht="15.75" customHeight="1" thickBot="1">
      <c r="A18" s="328"/>
      <c r="B18" s="331"/>
      <c r="C18" s="294"/>
      <c r="D18" s="298"/>
      <c r="E18" s="323"/>
      <c r="F18" s="294"/>
      <c r="G18" s="298"/>
      <c r="H18" s="298"/>
      <c r="I18" s="350"/>
      <c r="J18" s="351"/>
      <c r="K18" s="352"/>
      <c r="L18" s="294"/>
      <c r="M18" s="298"/>
      <c r="N18" s="323"/>
      <c r="O18" s="454"/>
      <c r="P18" s="454"/>
      <c r="Q18" s="456"/>
      <c r="R18" s="290"/>
      <c r="S18" s="292"/>
      <c r="T18" s="302"/>
      <c r="U18" s="286"/>
    </row>
    <row r="19" spans="1:31" ht="15" customHeight="1">
      <c r="A19" s="326">
        <v>4</v>
      </c>
      <c r="B19" s="329" t="str">
        <f>'Nasazení do skupin'!B12</f>
        <v>TJ Dynamo České Budějovice "B"</v>
      </c>
      <c r="C19" s="325"/>
      <c r="D19" s="312"/>
      <c r="E19" s="295"/>
      <c r="F19" s="325"/>
      <c r="G19" s="312"/>
      <c r="H19" s="295"/>
      <c r="I19" s="305"/>
      <c r="J19" s="307"/>
      <c r="K19" s="307"/>
      <c r="L19" s="335">
        <v>2017</v>
      </c>
      <c r="M19" s="336"/>
      <c r="N19" s="337"/>
      <c r="O19" s="325"/>
      <c r="P19" s="312"/>
      <c r="Q19" s="295"/>
      <c r="R19" s="299"/>
      <c r="S19" s="299"/>
      <c r="T19" s="287"/>
      <c r="U19" s="283"/>
    </row>
    <row r="20" spans="1:31" ht="15.75" customHeight="1" thickBot="1">
      <c r="A20" s="327"/>
      <c r="B20" s="330"/>
      <c r="C20" s="306"/>
      <c r="D20" s="308"/>
      <c r="E20" s="296"/>
      <c r="F20" s="306"/>
      <c r="G20" s="308"/>
      <c r="H20" s="296"/>
      <c r="I20" s="306"/>
      <c r="J20" s="308"/>
      <c r="K20" s="308"/>
      <c r="L20" s="338"/>
      <c r="M20" s="339"/>
      <c r="N20" s="340"/>
      <c r="O20" s="306"/>
      <c r="P20" s="308"/>
      <c r="Q20" s="296"/>
      <c r="R20" s="300"/>
      <c r="S20" s="300"/>
      <c r="T20" s="288"/>
      <c r="U20" s="284"/>
    </row>
    <row r="21" spans="1:31" ht="15" customHeight="1">
      <c r="A21" s="327"/>
      <c r="B21" s="330"/>
      <c r="C21" s="293"/>
      <c r="D21" s="297"/>
      <c r="E21" s="322"/>
      <c r="F21" s="293"/>
      <c r="G21" s="297"/>
      <c r="H21" s="322"/>
      <c r="I21" s="293"/>
      <c r="J21" s="297"/>
      <c r="K21" s="297"/>
      <c r="L21" s="338"/>
      <c r="M21" s="339"/>
      <c r="N21" s="340"/>
      <c r="O21" s="293"/>
      <c r="P21" s="297"/>
      <c r="Q21" s="322"/>
      <c r="R21" s="451"/>
      <c r="S21" s="291"/>
      <c r="T21" s="301"/>
      <c r="U21" s="285"/>
    </row>
    <row r="22" spans="1:31" ht="15.75" customHeight="1" thickBot="1">
      <c r="A22" s="328"/>
      <c r="B22" s="331"/>
      <c r="C22" s="294"/>
      <c r="D22" s="298"/>
      <c r="E22" s="323"/>
      <c r="F22" s="294"/>
      <c r="G22" s="298"/>
      <c r="H22" s="323"/>
      <c r="I22" s="294"/>
      <c r="J22" s="298"/>
      <c r="K22" s="298"/>
      <c r="L22" s="341"/>
      <c r="M22" s="342"/>
      <c r="N22" s="343"/>
      <c r="O22" s="294"/>
      <c r="P22" s="298"/>
      <c r="Q22" s="323"/>
      <c r="R22" s="452"/>
      <c r="S22" s="292"/>
      <c r="T22" s="302"/>
      <c r="U22" s="286"/>
    </row>
    <row r="23" spans="1:31" ht="15" customHeight="1">
      <c r="A23" s="326">
        <v>5</v>
      </c>
      <c r="B23" s="329" t="str">
        <f>'Nasazení do skupin'!B13</f>
        <v>SK Liapor - Witte Karlovy Vary z.s. "C"</v>
      </c>
      <c r="C23" s="325"/>
      <c r="D23" s="312"/>
      <c r="E23" s="295"/>
      <c r="F23" s="325"/>
      <c r="G23" s="312"/>
      <c r="H23" s="295"/>
      <c r="I23" s="325"/>
      <c r="J23" s="312"/>
      <c r="K23" s="295"/>
      <c r="L23" s="181"/>
      <c r="M23" s="181"/>
      <c r="N23" s="181"/>
      <c r="O23" s="335"/>
      <c r="P23" s="336"/>
      <c r="Q23" s="337"/>
      <c r="R23" s="299"/>
      <c r="S23" s="299"/>
      <c r="T23" s="287"/>
      <c r="U23" s="283"/>
    </row>
    <row r="24" spans="1:31" ht="15.75" customHeight="1" thickBot="1">
      <c r="A24" s="327"/>
      <c r="B24" s="330"/>
      <c r="C24" s="306"/>
      <c r="D24" s="308"/>
      <c r="E24" s="296"/>
      <c r="F24" s="306"/>
      <c r="G24" s="308"/>
      <c r="H24" s="296"/>
      <c r="I24" s="306"/>
      <c r="J24" s="308"/>
      <c r="K24" s="296"/>
      <c r="L24" s="185"/>
      <c r="M24" s="185"/>
      <c r="N24" s="185"/>
      <c r="O24" s="338"/>
      <c r="P24" s="339"/>
      <c r="Q24" s="340"/>
      <c r="R24" s="300"/>
      <c r="S24" s="300"/>
      <c r="T24" s="288"/>
      <c r="U24" s="284"/>
    </row>
    <row r="25" spans="1:31" ht="15" customHeight="1">
      <c r="A25" s="327"/>
      <c r="B25" s="330"/>
      <c r="C25" s="293"/>
      <c r="D25" s="297"/>
      <c r="E25" s="322"/>
      <c r="F25" s="293"/>
      <c r="G25" s="297"/>
      <c r="H25" s="322"/>
      <c r="I25" s="293"/>
      <c r="J25" s="297"/>
      <c r="K25" s="322"/>
      <c r="L25" s="186"/>
      <c r="M25" s="186"/>
      <c r="N25" s="186"/>
      <c r="O25" s="338"/>
      <c r="P25" s="339"/>
      <c r="Q25" s="340"/>
      <c r="R25" s="451"/>
      <c r="S25" s="291"/>
      <c r="T25" s="301"/>
      <c r="U25" s="285"/>
    </row>
    <row r="26" spans="1:31" ht="15.75" customHeight="1" thickBot="1">
      <c r="A26" s="328"/>
      <c r="B26" s="331"/>
      <c r="C26" s="294"/>
      <c r="D26" s="298"/>
      <c r="E26" s="323"/>
      <c r="F26" s="294"/>
      <c r="G26" s="298"/>
      <c r="H26" s="323"/>
      <c r="I26" s="294"/>
      <c r="J26" s="298"/>
      <c r="K26" s="323"/>
      <c r="L26" s="187"/>
      <c r="M26" s="187"/>
      <c r="N26" s="187"/>
      <c r="O26" s="341"/>
      <c r="P26" s="342"/>
      <c r="Q26" s="343"/>
      <c r="R26" s="452"/>
      <c r="S26" s="292"/>
      <c r="T26" s="302"/>
      <c r="U26" s="286"/>
    </row>
    <row r="27" spans="1:31" ht="15" customHeight="1">
      <c r="A27" s="324"/>
      <c r="B27" s="309"/>
      <c r="C27" s="309"/>
      <c r="D27" s="310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43"/>
      <c r="S27" s="44"/>
      <c r="T27" s="44"/>
      <c r="U27" s="45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" customHeight="1">
      <c r="A28" s="324"/>
      <c r="B28" s="309"/>
      <c r="C28" s="309"/>
      <c r="D28" s="310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46"/>
      <c r="S28" s="44"/>
      <c r="T28" s="42"/>
      <c r="U28" s="45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3.15" customHeight="1">
      <c r="A29" s="324"/>
      <c r="B29" s="309"/>
      <c r="C29" s="309"/>
      <c r="D29" s="310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43"/>
      <c r="S29" s="44"/>
      <c r="T29" s="44"/>
      <c r="U29" s="45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3.15" customHeight="1">
      <c r="A30" s="324"/>
      <c r="B30" s="309"/>
      <c r="C30" s="309"/>
      <c r="D30" s="310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46"/>
      <c r="S30" s="44"/>
      <c r="T30" s="42"/>
      <c r="U30" s="45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" customHeight="1">
      <c r="A31" s="324"/>
      <c r="B31" s="309"/>
      <c r="C31" s="309"/>
      <c r="D31" s="310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43"/>
      <c r="S31" s="44"/>
      <c r="T31" s="44"/>
      <c r="U31" s="45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21.75" customHeight="1">
      <c r="A32" s="324"/>
      <c r="B32" s="309"/>
      <c r="C32" s="309"/>
      <c r="D32" s="310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46"/>
      <c r="S32" s="44"/>
      <c r="T32" s="42"/>
      <c r="U32" s="45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57" ht="15" customHeight="1">
      <c r="A33" s="324"/>
      <c r="B33" s="309"/>
      <c r="C33" s="309"/>
      <c r="D33" s="310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43"/>
      <c r="S33" s="44"/>
      <c r="T33" s="44"/>
      <c r="U33" s="45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57" ht="15" customHeight="1">
      <c r="A34" s="324"/>
      <c r="B34" s="309"/>
      <c r="C34" s="309"/>
      <c r="D34" s="310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46"/>
      <c r="S34" s="44"/>
      <c r="T34" s="42"/>
      <c r="U34" s="45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57" ht="15" customHeight="1">
      <c r="A35" s="324"/>
      <c r="B35" s="309"/>
      <c r="C35" s="309"/>
      <c r="D35" s="310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43"/>
      <c r="S35" s="44"/>
      <c r="T35" s="44"/>
      <c r="U35" s="45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57" ht="15" customHeight="1">
      <c r="A36" s="324"/>
      <c r="B36" s="309"/>
      <c r="C36" s="309"/>
      <c r="D36" s="310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46"/>
      <c r="S36" s="44"/>
      <c r="T36" s="42"/>
      <c r="U36" s="45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57" ht="23.25">
      <c r="S37" s="311"/>
      <c r="T37" s="311"/>
      <c r="U37" s="190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</row>
    <row r="39" spans="1:57"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</row>
    <row r="40" spans="1:57"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</row>
    <row r="41" spans="1:57" ht="20.25">
      <c r="W41" s="278"/>
      <c r="X41" s="278"/>
      <c r="Y41" s="278"/>
      <c r="Z41" s="278"/>
      <c r="AA41" s="278"/>
      <c r="AB41" s="278"/>
      <c r="AC41" s="278"/>
      <c r="AD41" s="280"/>
      <c r="AE41" s="280"/>
      <c r="AF41" s="280"/>
      <c r="AG41" s="280"/>
      <c r="AH41" s="280"/>
      <c r="AI41" s="280"/>
      <c r="AJ41" s="2"/>
      <c r="AK41" s="2"/>
      <c r="AL41" s="278"/>
      <c r="AM41" s="278"/>
      <c r="AN41" s="278"/>
      <c r="AO41" s="278"/>
      <c r="AP41" s="278"/>
      <c r="AQ41" s="278"/>
      <c r="AR41" s="6"/>
      <c r="AS41" s="5"/>
      <c r="AT41" s="5"/>
      <c r="AU41" s="5"/>
      <c r="AV41" s="5"/>
      <c r="AW41" s="5"/>
      <c r="AX41" s="278"/>
      <c r="AY41" s="278"/>
      <c r="AZ41" s="278"/>
      <c r="BA41" s="278"/>
      <c r="BB41" s="2"/>
      <c r="BC41" s="2"/>
      <c r="BD41" s="2"/>
      <c r="BE41" s="2"/>
    </row>
    <row r="43" spans="1:57" ht="20.25">
      <c r="W43" s="280"/>
      <c r="X43" s="280"/>
      <c r="Y43" s="280"/>
      <c r="Z43" s="280"/>
      <c r="AA43" s="280"/>
      <c r="AB43" s="280"/>
      <c r="AC43" s="280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"/>
      <c r="AO43" s="280"/>
      <c r="AP43" s="280"/>
      <c r="AQ43" s="280"/>
      <c r="AR43" s="280"/>
      <c r="AS43" s="280"/>
      <c r="AT43" s="280"/>
      <c r="AU43" s="280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</row>
    <row r="46" spans="1:57" ht="15.75">
      <c r="W46" s="282"/>
      <c r="X46" s="282"/>
      <c r="Y46" s="282"/>
      <c r="Z46" s="282"/>
      <c r="AA46" s="282"/>
      <c r="AB46" s="282"/>
      <c r="AC46" s="3"/>
      <c r="AD46" s="282"/>
      <c r="AE46" s="282"/>
      <c r="AF46" s="3"/>
      <c r="AG46" s="3"/>
      <c r="AH46" s="3"/>
      <c r="AI46" s="282"/>
      <c r="AJ46" s="282"/>
      <c r="AK46" s="282"/>
      <c r="AL46" s="282"/>
      <c r="AM46" s="282"/>
      <c r="AN46" s="282"/>
      <c r="AO46" s="3"/>
      <c r="AP46" s="3"/>
      <c r="AQ46" s="3"/>
      <c r="AR46" s="3"/>
      <c r="AS46" s="3"/>
      <c r="AT46" s="3"/>
      <c r="AU46" s="282"/>
      <c r="AV46" s="282"/>
      <c r="AW46" s="282"/>
      <c r="AX46" s="282"/>
      <c r="AY46" s="282"/>
      <c r="AZ46" s="282"/>
      <c r="BA46" s="3"/>
      <c r="BB46" s="3"/>
      <c r="BC46" s="3"/>
      <c r="BD46" s="3"/>
      <c r="BE46" s="3"/>
    </row>
    <row r="49" spans="23:57" ht="15" customHeight="1"/>
    <row r="53" spans="23:57"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</row>
    <row r="54" spans="23:57"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  <c r="BE54" s="278"/>
    </row>
    <row r="58" spans="23:57" ht="23.25"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  <c r="BE58" s="279"/>
    </row>
    <row r="59" spans="23:57" ht="20.25">
      <c r="W59" s="278"/>
      <c r="X59" s="278"/>
      <c r="Y59" s="278"/>
      <c r="Z59" s="278"/>
      <c r="AA59" s="278"/>
      <c r="AB59" s="278"/>
      <c r="AC59" s="278"/>
      <c r="AD59" s="280"/>
      <c r="AE59" s="280"/>
      <c r="AF59" s="280"/>
      <c r="AG59" s="280"/>
      <c r="AH59" s="280"/>
      <c r="AI59" s="280"/>
      <c r="AJ59" s="2"/>
      <c r="AK59" s="2"/>
      <c r="AL59" s="278"/>
      <c r="AM59" s="278"/>
      <c r="AN59" s="278"/>
      <c r="AO59" s="278"/>
      <c r="AP59" s="278"/>
      <c r="AQ59" s="278"/>
      <c r="AR59" s="6"/>
      <c r="AS59" s="5"/>
      <c r="AT59" s="5"/>
      <c r="AU59" s="5"/>
      <c r="AV59" s="5"/>
      <c r="AW59" s="5"/>
      <c r="AX59" s="278"/>
      <c r="AY59" s="278"/>
      <c r="AZ59" s="278"/>
      <c r="BA59" s="278"/>
      <c r="BB59" s="2"/>
      <c r="BC59" s="2"/>
      <c r="BD59" s="2"/>
      <c r="BE59" s="2"/>
    </row>
    <row r="61" spans="23:57" ht="20.25">
      <c r="W61" s="280"/>
      <c r="X61" s="280"/>
      <c r="Y61" s="280"/>
      <c r="Z61" s="280"/>
      <c r="AA61" s="280"/>
      <c r="AB61" s="280"/>
      <c r="AC61" s="280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"/>
      <c r="AO61" s="280"/>
      <c r="AP61" s="280"/>
      <c r="AQ61" s="280"/>
      <c r="AR61" s="280"/>
      <c r="AS61" s="280"/>
      <c r="AT61" s="280"/>
      <c r="AU61" s="280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</row>
    <row r="64" spans="23:57" ht="15.75">
      <c r="W64" s="282"/>
      <c r="X64" s="282"/>
      <c r="Y64" s="282"/>
      <c r="Z64" s="282"/>
      <c r="AA64" s="282"/>
      <c r="AB64" s="282"/>
      <c r="AC64" s="3"/>
      <c r="AD64" s="282"/>
      <c r="AE64" s="282"/>
      <c r="AF64" s="3"/>
      <c r="AG64" s="3"/>
      <c r="AH64" s="3"/>
      <c r="AI64" s="282"/>
      <c r="AJ64" s="282"/>
      <c r="AK64" s="282"/>
      <c r="AL64" s="282"/>
      <c r="AM64" s="282"/>
      <c r="AN64" s="282"/>
      <c r="AO64" s="3"/>
      <c r="AP64" s="3"/>
      <c r="AQ64" s="3"/>
      <c r="AR64" s="3"/>
      <c r="AS64" s="3"/>
      <c r="AT64" s="3"/>
      <c r="AU64" s="282"/>
      <c r="AV64" s="282"/>
      <c r="AW64" s="282"/>
      <c r="AX64" s="282"/>
      <c r="AY64" s="282"/>
      <c r="AZ64" s="282"/>
      <c r="BA64" s="3"/>
      <c r="BB64" s="3"/>
      <c r="BC64" s="3"/>
      <c r="BD64" s="3"/>
      <c r="BE64" s="3"/>
    </row>
    <row r="67" spans="23:57" ht="15" customHeight="1"/>
    <row r="71" spans="23:57"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  <c r="BE71" s="278"/>
    </row>
    <row r="72" spans="23:57"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</row>
    <row r="76" spans="23:57" ht="23.25"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</row>
    <row r="78" spans="23:57" ht="23.25"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</row>
    <row r="79" spans="23:57" ht="20.25">
      <c r="W79" s="278"/>
      <c r="X79" s="278"/>
      <c r="Y79" s="278"/>
      <c r="Z79" s="278"/>
      <c r="AA79" s="278"/>
      <c r="AB79" s="278"/>
      <c r="AC79" s="278"/>
      <c r="AD79" s="280"/>
      <c r="AE79" s="280"/>
      <c r="AF79" s="280"/>
      <c r="AG79" s="280"/>
      <c r="AH79" s="280"/>
      <c r="AI79" s="280"/>
      <c r="AJ79" s="2"/>
      <c r="AK79" s="2"/>
      <c r="AL79" s="278"/>
      <c r="AM79" s="278"/>
      <c r="AN79" s="278"/>
      <c r="AO79" s="278"/>
      <c r="AP79" s="278"/>
      <c r="AQ79" s="278"/>
      <c r="AR79" s="6"/>
      <c r="AS79" s="5"/>
      <c r="AT79" s="5"/>
      <c r="AU79" s="5"/>
      <c r="AV79" s="5"/>
      <c r="AW79" s="5"/>
      <c r="AX79" s="278"/>
      <c r="AY79" s="278"/>
      <c r="AZ79" s="278"/>
      <c r="BA79" s="278"/>
      <c r="BB79" s="2"/>
      <c r="BC79" s="2"/>
      <c r="BD79" s="2"/>
      <c r="BE79" s="2"/>
    </row>
    <row r="81" spans="23:57" ht="20.25">
      <c r="W81" s="280"/>
      <c r="X81" s="280"/>
      <c r="Y81" s="280"/>
      <c r="Z81" s="280"/>
      <c r="AA81" s="280"/>
      <c r="AB81" s="280"/>
      <c r="AC81" s="280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"/>
      <c r="AO81" s="280"/>
      <c r="AP81" s="280"/>
      <c r="AQ81" s="280"/>
      <c r="AR81" s="280"/>
      <c r="AS81" s="280"/>
      <c r="AT81" s="280"/>
      <c r="AU81" s="280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</row>
    <row r="84" spans="23:57" ht="15.75">
      <c r="W84" s="282"/>
      <c r="X84" s="282"/>
      <c r="Y84" s="282"/>
      <c r="Z84" s="282"/>
      <c r="AA84" s="282"/>
      <c r="AB84" s="282"/>
      <c r="AC84" s="3"/>
      <c r="AD84" s="282"/>
      <c r="AE84" s="282"/>
      <c r="AF84" s="3"/>
      <c r="AG84" s="3"/>
      <c r="AH84" s="3"/>
      <c r="AI84" s="282"/>
      <c r="AJ84" s="282"/>
      <c r="AK84" s="282"/>
      <c r="AL84" s="282"/>
      <c r="AM84" s="282"/>
      <c r="AN84" s="282"/>
      <c r="AO84" s="3"/>
      <c r="AP84" s="3"/>
      <c r="AQ84" s="3"/>
      <c r="AR84" s="3"/>
      <c r="AS84" s="3"/>
      <c r="AT84" s="3"/>
      <c r="AU84" s="282"/>
      <c r="AV84" s="282"/>
      <c r="AW84" s="282"/>
      <c r="AX84" s="282"/>
      <c r="AY84" s="282"/>
      <c r="AZ84" s="282"/>
      <c r="BA84" s="3"/>
      <c r="BB84" s="3"/>
      <c r="BC84" s="3"/>
      <c r="BD84" s="3"/>
      <c r="BE84" s="3"/>
    </row>
    <row r="91" spans="23:57">
      <c r="W91" s="278"/>
      <c r="X91" s="278"/>
      <c r="Y91" s="278"/>
      <c r="Z91" s="278"/>
      <c r="AA91" s="278"/>
      <c r="AB91" s="278"/>
      <c r="AC91" s="278"/>
      <c r="AD91" s="278"/>
      <c r="AE91" s="278"/>
      <c r="AF91" s="278"/>
      <c r="AG91" s="278"/>
      <c r="AH91" s="278"/>
      <c r="AI91" s="278"/>
      <c r="AJ91" s="278"/>
      <c r="AK91" s="278"/>
      <c r="AL91" s="278"/>
      <c r="AM91" s="278"/>
      <c r="AN91" s="278"/>
      <c r="AO91" s="278"/>
      <c r="AP91" s="278"/>
      <c r="AQ91" s="278"/>
      <c r="AR91" s="278"/>
      <c r="AS91" s="278"/>
      <c r="AT91" s="278"/>
      <c r="AU91" s="278"/>
      <c r="AV91" s="278"/>
      <c r="AW91" s="278"/>
      <c r="AX91" s="278"/>
      <c r="AY91" s="278"/>
      <c r="AZ91" s="278"/>
      <c r="BA91" s="278"/>
      <c r="BB91" s="278"/>
      <c r="BC91" s="278"/>
      <c r="BD91" s="278"/>
      <c r="BE91" s="278"/>
    </row>
    <row r="92" spans="23:57"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8"/>
      <c r="AI92" s="278"/>
      <c r="AJ92" s="278"/>
      <c r="AK92" s="278"/>
      <c r="AL92" s="278"/>
      <c r="AM92" s="278"/>
      <c r="AN92" s="278"/>
      <c r="AO92" s="278"/>
      <c r="AP92" s="278"/>
      <c r="AQ92" s="278"/>
      <c r="AR92" s="278"/>
      <c r="AS92" s="278"/>
      <c r="AT92" s="278"/>
      <c r="AU92" s="278"/>
      <c r="AV92" s="278"/>
      <c r="AW92" s="278"/>
      <c r="AX92" s="278"/>
      <c r="AY92" s="278"/>
      <c r="AZ92" s="278"/>
      <c r="BA92" s="278"/>
      <c r="BB92" s="278"/>
      <c r="BC92" s="278"/>
      <c r="BD92" s="278"/>
      <c r="BE92" s="278"/>
    </row>
  </sheetData>
  <mergeCells count="232"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V96"/>
  <sheetViews>
    <sheetView showGridLines="0" topLeftCell="A4" zoomScaleNormal="100" workbookViewId="0">
      <selection activeCell="Z13" sqref="Z13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" customHeight="1" thickBot="1"/>
    <row r="2" spans="1:21" ht="14.45" customHeight="1">
      <c r="A2" s="272" t="str">
        <f>'Nasazení do skupin'!B2</f>
        <v>47. MČR mužů dvojice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362"/>
      <c r="P2" s="362"/>
      <c r="Q2" s="362"/>
      <c r="R2" s="273"/>
      <c r="S2" s="273"/>
      <c r="T2" s="273"/>
      <c r="U2" s="274"/>
    </row>
    <row r="3" spans="1:21" ht="15" customHeight="1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7"/>
    </row>
    <row r="4" spans="1:21" ht="32.25" customHeight="1" thickBot="1">
      <c r="A4" s="353" t="s">
        <v>6</v>
      </c>
      <c r="B4" s="354"/>
      <c r="C4" s="359" t="str">
        <f>'Nasazení do skupin'!B3</f>
        <v>Karlovy Vary 1.7.2017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</row>
    <row r="5" spans="1:21" ht="14.45" customHeight="1">
      <c r="A5" s="355"/>
      <c r="B5" s="356"/>
      <c r="C5" s="273">
        <v>1</v>
      </c>
      <c r="D5" s="273"/>
      <c r="E5" s="274"/>
      <c r="F5" s="272">
        <v>2</v>
      </c>
      <c r="G5" s="273"/>
      <c r="H5" s="274"/>
      <c r="I5" s="272">
        <v>3</v>
      </c>
      <c r="J5" s="273"/>
      <c r="K5" s="274"/>
      <c r="L5" s="272">
        <v>4</v>
      </c>
      <c r="M5" s="273"/>
      <c r="N5" s="274"/>
      <c r="O5" s="272">
        <v>5</v>
      </c>
      <c r="P5" s="273"/>
      <c r="Q5" s="274"/>
      <c r="R5" s="363" t="s">
        <v>1</v>
      </c>
      <c r="S5" s="364"/>
      <c r="T5" s="365"/>
      <c r="U5" s="188" t="s">
        <v>2</v>
      </c>
    </row>
    <row r="6" spans="1:21" ht="15" customHeight="1" thickBot="1">
      <c r="A6" s="357"/>
      <c r="B6" s="358"/>
      <c r="C6" s="333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275"/>
      <c r="P6" s="276"/>
      <c r="Q6" s="277"/>
      <c r="R6" s="366" t="s">
        <v>3</v>
      </c>
      <c r="S6" s="367"/>
      <c r="T6" s="368"/>
      <c r="U6" s="189" t="s">
        <v>4</v>
      </c>
    </row>
    <row r="7" spans="1:21" ht="15" customHeight="1">
      <c r="A7" s="326">
        <v>1</v>
      </c>
      <c r="B7" s="329" t="str">
        <f>'Nasazení do skupin'!B9</f>
        <v>SK Šacung ČNES Benešov 1947 "A"</v>
      </c>
      <c r="C7" s="369"/>
      <c r="D7" s="370"/>
      <c r="E7" s="371"/>
      <c r="F7" s="464">
        <f>O33</f>
        <v>0</v>
      </c>
      <c r="G7" s="465" t="s">
        <v>5</v>
      </c>
      <c r="H7" s="472">
        <f>Q33</f>
        <v>2</v>
      </c>
      <c r="I7" s="464">
        <f>O43</f>
        <v>0</v>
      </c>
      <c r="J7" s="465" t="s">
        <v>5</v>
      </c>
      <c r="K7" s="472">
        <f>Q43</f>
        <v>2</v>
      </c>
      <c r="L7" s="464">
        <f>E19</f>
        <v>2</v>
      </c>
      <c r="M7" s="465" t="s">
        <v>5</v>
      </c>
      <c r="N7" s="472">
        <f>C19</f>
        <v>0</v>
      </c>
      <c r="O7" s="464">
        <f>E23</f>
        <v>2</v>
      </c>
      <c r="P7" s="465" t="s">
        <v>5</v>
      </c>
      <c r="Q7" s="472">
        <f>C23</f>
        <v>0</v>
      </c>
      <c r="R7" s="478">
        <f>F7+I7+L7+O7</f>
        <v>4</v>
      </c>
      <c r="S7" s="480" t="s">
        <v>5</v>
      </c>
      <c r="T7" s="482">
        <f>H7+K7+N7+Q7</f>
        <v>4</v>
      </c>
      <c r="U7" s="475">
        <v>4</v>
      </c>
    </row>
    <row r="8" spans="1:21" ht="15.75" customHeight="1" thickBot="1">
      <c r="A8" s="327"/>
      <c r="B8" s="330"/>
      <c r="C8" s="372"/>
      <c r="D8" s="373"/>
      <c r="E8" s="374"/>
      <c r="F8" s="390"/>
      <c r="G8" s="392"/>
      <c r="H8" s="394"/>
      <c r="I8" s="390"/>
      <c r="J8" s="392"/>
      <c r="K8" s="394"/>
      <c r="L8" s="390"/>
      <c r="M8" s="392"/>
      <c r="N8" s="394"/>
      <c r="O8" s="390"/>
      <c r="P8" s="392"/>
      <c r="Q8" s="394"/>
      <c r="R8" s="479"/>
      <c r="S8" s="481"/>
      <c r="T8" s="483"/>
      <c r="U8" s="448"/>
    </row>
    <row r="9" spans="1:21" ht="15" customHeight="1">
      <c r="A9" s="327"/>
      <c r="B9" s="330"/>
      <c r="C9" s="372"/>
      <c r="D9" s="373"/>
      <c r="E9" s="374"/>
      <c r="F9" s="466">
        <f>O34</f>
        <v>12</v>
      </c>
      <c r="G9" s="468" t="s">
        <v>5</v>
      </c>
      <c r="H9" s="470">
        <f>Q34</f>
        <v>20</v>
      </c>
      <c r="I9" s="466">
        <f>O44</f>
        <v>16</v>
      </c>
      <c r="J9" s="468" t="s">
        <v>5</v>
      </c>
      <c r="K9" s="470">
        <f>Q44</f>
        <v>20</v>
      </c>
      <c r="L9" s="466">
        <f>E21</f>
        <v>20</v>
      </c>
      <c r="M9" s="468" t="s">
        <v>5</v>
      </c>
      <c r="N9" s="470">
        <f>C21</f>
        <v>16</v>
      </c>
      <c r="O9" s="466">
        <f>E25</f>
        <v>20</v>
      </c>
      <c r="P9" s="468" t="s">
        <v>5</v>
      </c>
      <c r="Q9" s="470">
        <f>C25</f>
        <v>16</v>
      </c>
      <c r="R9" s="473">
        <f>F9+I9+L9+O9</f>
        <v>68</v>
      </c>
      <c r="S9" s="484" t="s">
        <v>5</v>
      </c>
      <c r="T9" s="486">
        <f>H9+K9+N9+Q9</f>
        <v>72</v>
      </c>
      <c r="U9" s="476" t="s">
        <v>46</v>
      </c>
    </row>
    <row r="10" spans="1:21" ht="15.75" customHeight="1" thickBot="1">
      <c r="A10" s="328"/>
      <c r="B10" s="331"/>
      <c r="C10" s="375"/>
      <c r="D10" s="376"/>
      <c r="E10" s="377"/>
      <c r="F10" s="466"/>
      <c r="G10" s="468"/>
      <c r="H10" s="470"/>
      <c r="I10" s="467"/>
      <c r="J10" s="469"/>
      <c r="K10" s="471"/>
      <c r="L10" s="467"/>
      <c r="M10" s="469"/>
      <c r="N10" s="471"/>
      <c r="O10" s="467"/>
      <c r="P10" s="469"/>
      <c r="Q10" s="471"/>
      <c r="R10" s="474"/>
      <c r="S10" s="485"/>
      <c r="T10" s="487"/>
      <c r="U10" s="443"/>
    </row>
    <row r="11" spans="1:21" ht="15" customHeight="1">
      <c r="A11" s="326">
        <v>2</v>
      </c>
      <c r="B11" s="329" t="str">
        <f>'Nasazení do skupin'!B10</f>
        <v>TJ Avia Čakovice "B"</v>
      </c>
      <c r="C11" s="464">
        <f>H7</f>
        <v>2</v>
      </c>
      <c r="D11" s="465" t="s">
        <v>5</v>
      </c>
      <c r="E11" s="465">
        <f>F7</f>
        <v>0</v>
      </c>
      <c r="F11" s="313" t="s">
        <v>41</v>
      </c>
      <c r="G11" s="314"/>
      <c r="H11" s="315"/>
      <c r="I11" s="465">
        <f>O39</f>
        <v>0</v>
      </c>
      <c r="J11" s="465" t="s">
        <v>5</v>
      </c>
      <c r="K11" s="472">
        <f>Q39</f>
        <v>2</v>
      </c>
      <c r="L11" s="464">
        <f>H19</f>
        <v>2</v>
      </c>
      <c r="M11" s="465" t="s">
        <v>5</v>
      </c>
      <c r="N11" s="472">
        <f>F19</f>
        <v>1</v>
      </c>
      <c r="O11" s="464">
        <f>O29</f>
        <v>2</v>
      </c>
      <c r="P11" s="465" t="s">
        <v>5</v>
      </c>
      <c r="Q11" s="472">
        <f>Q29</f>
        <v>1</v>
      </c>
      <c r="R11" s="478">
        <f>C11+I11+L11+O11</f>
        <v>6</v>
      </c>
      <c r="S11" s="480" t="s">
        <v>5</v>
      </c>
      <c r="T11" s="482">
        <f>E11+K11+N11+Q11</f>
        <v>4</v>
      </c>
      <c r="U11" s="475">
        <v>6</v>
      </c>
    </row>
    <row r="12" spans="1:21" ht="15.75" customHeight="1" thickBot="1">
      <c r="A12" s="327"/>
      <c r="B12" s="330"/>
      <c r="C12" s="390"/>
      <c r="D12" s="392"/>
      <c r="E12" s="392"/>
      <c r="F12" s="316"/>
      <c r="G12" s="317"/>
      <c r="H12" s="318"/>
      <c r="I12" s="392"/>
      <c r="J12" s="392"/>
      <c r="K12" s="394"/>
      <c r="L12" s="390"/>
      <c r="M12" s="392"/>
      <c r="N12" s="394"/>
      <c r="O12" s="390"/>
      <c r="P12" s="392"/>
      <c r="Q12" s="394"/>
      <c r="R12" s="479"/>
      <c r="S12" s="481"/>
      <c r="T12" s="483"/>
      <c r="U12" s="448"/>
    </row>
    <row r="13" spans="1:21" ht="15" customHeight="1">
      <c r="A13" s="327"/>
      <c r="B13" s="330"/>
      <c r="C13" s="466">
        <f>H9</f>
        <v>20</v>
      </c>
      <c r="D13" s="468" t="s">
        <v>5</v>
      </c>
      <c r="E13" s="468">
        <f>F9</f>
        <v>12</v>
      </c>
      <c r="F13" s="316"/>
      <c r="G13" s="317"/>
      <c r="H13" s="318"/>
      <c r="I13" s="468">
        <f>O40</f>
        <v>16</v>
      </c>
      <c r="J13" s="468" t="s">
        <v>5</v>
      </c>
      <c r="K13" s="470">
        <f>Q40</f>
        <v>20</v>
      </c>
      <c r="L13" s="466">
        <f>H21</f>
        <v>26</v>
      </c>
      <c r="M13" s="468" t="s">
        <v>5</v>
      </c>
      <c r="N13" s="470">
        <f>F21</f>
        <v>23</v>
      </c>
      <c r="O13" s="466">
        <f>O30</f>
        <v>26</v>
      </c>
      <c r="P13" s="468" t="s">
        <v>5</v>
      </c>
      <c r="Q13" s="470">
        <f>Q30</f>
        <v>26</v>
      </c>
      <c r="R13" s="473">
        <f>C13+I13+L13+O13</f>
        <v>88</v>
      </c>
      <c r="S13" s="484" t="s">
        <v>5</v>
      </c>
      <c r="T13" s="486">
        <f>E13+K13+N13+Q13</f>
        <v>81</v>
      </c>
      <c r="U13" s="488" t="s">
        <v>45</v>
      </c>
    </row>
    <row r="14" spans="1:21" ht="15.75" customHeight="1" thickBot="1">
      <c r="A14" s="328"/>
      <c r="B14" s="331"/>
      <c r="C14" s="467"/>
      <c r="D14" s="469"/>
      <c r="E14" s="469"/>
      <c r="F14" s="319"/>
      <c r="G14" s="320"/>
      <c r="H14" s="321"/>
      <c r="I14" s="468"/>
      <c r="J14" s="468"/>
      <c r="K14" s="470"/>
      <c r="L14" s="467"/>
      <c r="M14" s="469"/>
      <c r="N14" s="471"/>
      <c r="O14" s="467"/>
      <c r="P14" s="469"/>
      <c r="Q14" s="471"/>
      <c r="R14" s="474"/>
      <c r="S14" s="485"/>
      <c r="T14" s="487"/>
      <c r="U14" s="443"/>
    </row>
    <row r="15" spans="1:21" ht="15" customHeight="1">
      <c r="A15" s="326">
        <v>3</v>
      </c>
      <c r="B15" s="329" t="str">
        <f>'Nasazení do skupin'!B11</f>
        <v>TJ Spartak Čelákovice - oddíl nohejbalu "B"</v>
      </c>
      <c r="C15" s="464">
        <f>K7</f>
        <v>2</v>
      </c>
      <c r="D15" s="465" t="s">
        <v>5</v>
      </c>
      <c r="E15" s="472">
        <f>I7</f>
        <v>0</v>
      </c>
      <c r="F15" s="389">
        <f>K11</f>
        <v>2</v>
      </c>
      <c r="G15" s="391" t="s">
        <v>5</v>
      </c>
      <c r="H15" s="391">
        <f>I11</f>
        <v>0</v>
      </c>
      <c r="I15" s="344"/>
      <c r="J15" s="345"/>
      <c r="K15" s="346"/>
      <c r="L15" s="477">
        <f>O31</f>
        <v>2</v>
      </c>
      <c r="M15" s="477" t="s">
        <v>5</v>
      </c>
      <c r="N15" s="459">
        <f>Q31</f>
        <v>0</v>
      </c>
      <c r="O15" s="477">
        <f>K23</f>
        <v>2</v>
      </c>
      <c r="P15" s="477" t="s">
        <v>5</v>
      </c>
      <c r="Q15" s="459">
        <f>I23</f>
        <v>0</v>
      </c>
      <c r="R15" s="478">
        <f>C15+F15+L15+O15</f>
        <v>8</v>
      </c>
      <c r="S15" s="480" t="s">
        <v>5</v>
      </c>
      <c r="T15" s="482">
        <f>H15+E15+N15+Q15</f>
        <v>0</v>
      </c>
      <c r="U15" s="475">
        <v>8</v>
      </c>
    </row>
    <row r="16" spans="1:21" ht="15.75" customHeight="1" thickBot="1">
      <c r="A16" s="327"/>
      <c r="B16" s="330"/>
      <c r="C16" s="390"/>
      <c r="D16" s="392"/>
      <c r="E16" s="394"/>
      <c r="F16" s="390"/>
      <c r="G16" s="392"/>
      <c r="H16" s="392"/>
      <c r="I16" s="347"/>
      <c r="J16" s="348"/>
      <c r="K16" s="349"/>
      <c r="L16" s="428"/>
      <c r="M16" s="428"/>
      <c r="N16" s="430"/>
      <c r="O16" s="428"/>
      <c r="P16" s="428"/>
      <c r="Q16" s="430"/>
      <c r="R16" s="479"/>
      <c r="S16" s="481"/>
      <c r="T16" s="483"/>
      <c r="U16" s="448"/>
    </row>
    <row r="17" spans="1:22" ht="15" customHeight="1">
      <c r="A17" s="327"/>
      <c r="B17" s="330"/>
      <c r="C17" s="466">
        <f>K9</f>
        <v>20</v>
      </c>
      <c r="D17" s="468" t="s">
        <v>5</v>
      </c>
      <c r="E17" s="470">
        <f>I9</f>
        <v>16</v>
      </c>
      <c r="F17" s="466">
        <f>K13</f>
        <v>20</v>
      </c>
      <c r="G17" s="468" t="s">
        <v>5</v>
      </c>
      <c r="H17" s="468">
        <f>I13</f>
        <v>16</v>
      </c>
      <c r="I17" s="347"/>
      <c r="J17" s="348"/>
      <c r="K17" s="349"/>
      <c r="L17" s="460">
        <f>O32</f>
        <v>20</v>
      </c>
      <c r="M17" s="460" t="s">
        <v>5</v>
      </c>
      <c r="N17" s="462">
        <f>Q32</f>
        <v>16</v>
      </c>
      <c r="O17" s="460">
        <f>K25</f>
        <v>20</v>
      </c>
      <c r="P17" s="460" t="s">
        <v>5</v>
      </c>
      <c r="Q17" s="462">
        <f>I25</f>
        <v>13</v>
      </c>
      <c r="R17" s="473">
        <f>F17+C17+L17+O17</f>
        <v>80</v>
      </c>
      <c r="S17" s="484" t="s">
        <v>5</v>
      </c>
      <c r="T17" s="486">
        <f>H17+E17+N17+Q17</f>
        <v>61</v>
      </c>
      <c r="U17" s="476" t="s">
        <v>44</v>
      </c>
    </row>
    <row r="18" spans="1:22" ht="15.75" customHeight="1" thickBot="1">
      <c r="A18" s="328"/>
      <c r="B18" s="331"/>
      <c r="C18" s="467"/>
      <c r="D18" s="469"/>
      <c r="E18" s="471"/>
      <c r="F18" s="467"/>
      <c r="G18" s="469"/>
      <c r="H18" s="469"/>
      <c r="I18" s="350"/>
      <c r="J18" s="351"/>
      <c r="K18" s="352"/>
      <c r="L18" s="461"/>
      <c r="M18" s="461"/>
      <c r="N18" s="463"/>
      <c r="O18" s="461"/>
      <c r="P18" s="461"/>
      <c r="Q18" s="463"/>
      <c r="R18" s="474"/>
      <c r="S18" s="485"/>
      <c r="T18" s="487"/>
      <c r="U18" s="443"/>
    </row>
    <row r="19" spans="1:22" ht="15" customHeight="1">
      <c r="A19" s="326">
        <v>4</v>
      </c>
      <c r="B19" s="329" t="str">
        <f>'Nasazení do skupin'!B12</f>
        <v>TJ Dynamo České Budějovice "B"</v>
      </c>
      <c r="C19" s="464">
        <f>O37</f>
        <v>0</v>
      </c>
      <c r="D19" s="465" t="s">
        <v>5</v>
      </c>
      <c r="E19" s="472">
        <f>Q37</f>
        <v>2</v>
      </c>
      <c r="F19" s="464">
        <f>O45</f>
        <v>1</v>
      </c>
      <c r="G19" s="465" t="s">
        <v>5</v>
      </c>
      <c r="H19" s="472">
        <f>Q45</f>
        <v>2</v>
      </c>
      <c r="I19" s="389">
        <f>N15</f>
        <v>0</v>
      </c>
      <c r="J19" s="391" t="s">
        <v>5</v>
      </c>
      <c r="K19" s="391">
        <f>L15</f>
        <v>2</v>
      </c>
      <c r="L19" s="335">
        <v>2017</v>
      </c>
      <c r="M19" s="336"/>
      <c r="N19" s="337"/>
      <c r="O19" s="477">
        <f>N23</f>
        <v>2</v>
      </c>
      <c r="P19" s="477" t="s">
        <v>5</v>
      </c>
      <c r="Q19" s="459">
        <f>L23</f>
        <v>1</v>
      </c>
      <c r="R19" s="478">
        <f>F19+I19+C19+O19</f>
        <v>3</v>
      </c>
      <c r="S19" s="480" t="s">
        <v>5</v>
      </c>
      <c r="T19" s="482">
        <f>H19+K19+E19+Q19</f>
        <v>7</v>
      </c>
      <c r="U19" s="475">
        <v>2</v>
      </c>
    </row>
    <row r="20" spans="1:22" ht="15.75" customHeight="1" thickBot="1">
      <c r="A20" s="327"/>
      <c r="B20" s="330"/>
      <c r="C20" s="390"/>
      <c r="D20" s="392"/>
      <c r="E20" s="394"/>
      <c r="F20" s="390"/>
      <c r="G20" s="392"/>
      <c r="H20" s="394"/>
      <c r="I20" s="390"/>
      <c r="J20" s="392"/>
      <c r="K20" s="392"/>
      <c r="L20" s="338"/>
      <c r="M20" s="339"/>
      <c r="N20" s="340"/>
      <c r="O20" s="428"/>
      <c r="P20" s="428"/>
      <c r="Q20" s="430"/>
      <c r="R20" s="479"/>
      <c r="S20" s="481"/>
      <c r="T20" s="483"/>
      <c r="U20" s="448"/>
    </row>
    <row r="21" spans="1:22" ht="15" customHeight="1">
      <c r="A21" s="327"/>
      <c r="B21" s="330"/>
      <c r="C21" s="466">
        <f>O38</f>
        <v>16</v>
      </c>
      <c r="D21" s="468" t="s">
        <v>5</v>
      </c>
      <c r="E21" s="470">
        <f>Q38</f>
        <v>20</v>
      </c>
      <c r="F21" s="466">
        <f>O46</f>
        <v>23</v>
      </c>
      <c r="G21" s="468" t="s">
        <v>5</v>
      </c>
      <c r="H21" s="470">
        <f>Q46</f>
        <v>26</v>
      </c>
      <c r="I21" s="466">
        <f>N17</f>
        <v>16</v>
      </c>
      <c r="J21" s="468" t="s">
        <v>5</v>
      </c>
      <c r="K21" s="468">
        <f>L17</f>
        <v>20</v>
      </c>
      <c r="L21" s="338"/>
      <c r="M21" s="339"/>
      <c r="N21" s="340"/>
      <c r="O21" s="460">
        <f>N25</f>
        <v>26</v>
      </c>
      <c r="P21" s="460" t="s">
        <v>5</v>
      </c>
      <c r="Q21" s="462">
        <f>L25</f>
        <v>24</v>
      </c>
      <c r="R21" s="473">
        <f>F21+I21+C21+O21</f>
        <v>81</v>
      </c>
      <c r="S21" s="484" t="s">
        <v>5</v>
      </c>
      <c r="T21" s="486">
        <f>H21+K21+E21+Q21</f>
        <v>90</v>
      </c>
      <c r="U21" s="476" t="s">
        <v>188</v>
      </c>
    </row>
    <row r="22" spans="1:22" ht="15.75" customHeight="1" thickBot="1">
      <c r="A22" s="328"/>
      <c r="B22" s="331"/>
      <c r="C22" s="467"/>
      <c r="D22" s="469"/>
      <c r="E22" s="471"/>
      <c r="F22" s="467"/>
      <c r="G22" s="469"/>
      <c r="H22" s="471"/>
      <c r="I22" s="467"/>
      <c r="J22" s="469"/>
      <c r="K22" s="469"/>
      <c r="L22" s="341"/>
      <c r="M22" s="342"/>
      <c r="N22" s="343"/>
      <c r="O22" s="461"/>
      <c r="P22" s="461"/>
      <c r="Q22" s="463"/>
      <c r="R22" s="474"/>
      <c r="S22" s="485"/>
      <c r="T22" s="487"/>
      <c r="U22" s="443"/>
    </row>
    <row r="23" spans="1:22" ht="15.75" customHeight="1">
      <c r="A23" s="326">
        <v>5</v>
      </c>
      <c r="B23" s="329" t="str">
        <f>'Nasazení do skupin'!B13</f>
        <v>SK Liapor - Witte Karlovy Vary z.s. "C"</v>
      </c>
      <c r="C23" s="464">
        <f>O47</f>
        <v>0</v>
      </c>
      <c r="D23" s="465" t="s">
        <v>5</v>
      </c>
      <c r="E23" s="472">
        <f>Q47</f>
        <v>2</v>
      </c>
      <c r="F23" s="464">
        <f>Q11</f>
        <v>1</v>
      </c>
      <c r="G23" s="465" t="s">
        <v>5</v>
      </c>
      <c r="H23" s="472">
        <f>O11</f>
        <v>2</v>
      </c>
      <c r="I23" s="464">
        <f>O35</f>
        <v>0</v>
      </c>
      <c r="J23" s="465" t="s">
        <v>5</v>
      </c>
      <c r="K23" s="472">
        <f>Q35</f>
        <v>2</v>
      </c>
      <c r="L23" s="464">
        <f>O41</f>
        <v>1</v>
      </c>
      <c r="M23" s="465" t="s">
        <v>5</v>
      </c>
      <c r="N23" s="472">
        <f>Q41</f>
        <v>2</v>
      </c>
      <c r="O23" s="335"/>
      <c r="P23" s="336"/>
      <c r="Q23" s="337"/>
      <c r="R23" s="478">
        <f>F23+I23+L23+C23</f>
        <v>2</v>
      </c>
      <c r="S23" s="480" t="s">
        <v>5</v>
      </c>
      <c r="T23" s="482">
        <f>H23+K23+N23+E23</f>
        <v>8</v>
      </c>
      <c r="U23" s="475">
        <v>0</v>
      </c>
    </row>
    <row r="24" spans="1:22" ht="15.75" customHeight="1" thickBot="1">
      <c r="A24" s="327"/>
      <c r="B24" s="330"/>
      <c r="C24" s="390"/>
      <c r="D24" s="392"/>
      <c r="E24" s="394"/>
      <c r="F24" s="390"/>
      <c r="G24" s="392"/>
      <c r="H24" s="394"/>
      <c r="I24" s="390"/>
      <c r="J24" s="392"/>
      <c r="K24" s="394"/>
      <c r="L24" s="390"/>
      <c r="M24" s="392"/>
      <c r="N24" s="394"/>
      <c r="O24" s="338"/>
      <c r="P24" s="339"/>
      <c r="Q24" s="340"/>
      <c r="R24" s="479"/>
      <c r="S24" s="481"/>
      <c r="T24" s="483"/>
      <c r="U24" s="448"/>
    </row>
    <row r="25" spans="1:22" ht="15.75" customHeight="1">
      <c r="A25" s="327"/>
      <c r="B25" s="330"/>
      <c r="C25" s="466">
        <f>O48</f>
        <v>16</v>
      </c>
      <c r="D25" s="468" t="s">
        <v>5</v>
      </c>
      <c r="E25" s="470">
        <f>Q48</f>
        <v>20</v>
      </c>
      <c r="F25" s="466">
        <f>Q13</f>
        <v>26</v>
      </c>
      <c r="G25" s="468" t="s">
        <v>5</v>
      </c>
      <c r="H25" s="470">
        <f>O13</f>
        <v>26</v>
      </c>
      <c r="I25" s="466">
        <f>O36</f>
        <v>13</v>
      </c>
      <c r="J25" s="468" t="s">
        <v>5</v>
      </c>
      <c r="K25" s="470">
        <f>Q36</f>
        <v>20</v>
      </c>
      <c r="L25" s="466">
        <f>O42</f>
        <v>24</v>
      </c>
      <c r="M25" s="468" t="s">
        <v>5</v>
      </c>
      <c r="N25" s="470">
        <f>Q42</f>
        <v>26</v>
      </c>
      <c r="O25" s="338"/>
      <c r="P25" s="339"/>
      <c r="Q25" s="340"/>
      <c r="R25" s="473">
        <f>F25+I25+L25+C25</f>
        <v>79</v>
      </c>
      <c r="S25" s="484" t="s">
        <v>5</v>
      </c>
      <c r="T25" s="486">
        <f>H25+K25+N25+E25</f>
        <v>92</v>
      </c>
      <c r="U25" s="476" t="s">
        <v>189</v>
      </c>
    </row>
    <row r="26" spans="1:22" ht="15.75" customHeight="1" thickBot="1">
      <c r="A26" s="328"/>
      <c r="B26" s="331"/>
      <c r="C26" s="467"/>
      <c r="D26" s="469"/>
      <c r="E26" s="471"/>
      <c r="F26" s="467"/>
      <c r="G26" s="469"/>
      <c r="H26" s="471"/>
      <c r="I26" s="467"/>
      <c r="J26" s="469"/>
      <c r="K26" s="471"/>
      <c r="L26" s="467"/>
      <c r="M26" s="469"/>
      <c r="N26" s="471"/>
      <c r="O26" s="341"/>
      <c r="P26" s="342"/>
      <c r="Q26" s="343"/>
      <c r="R26" s="474"/>
      <c r="S26" s="485"/>
      <c r="T26" s="487"/>
      <c r="U26" s="443"/>
    </row>
    <row r="28" spans="1:22" ht="24.95" customHeight="1">
      <c r="A28" s="489" t="s">
        <v>12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1"/>
      <c r="S28" s="184"/>
      <c r="T28" s="191"/>
      <c r="U28" s="191"/>
    </row>
    <row r="29" spans="1:22" ht="15" customHeight="1">
      <c r="A29" s="492">
        <v>1</v>
      </c>
      <c r="B29" s="493" t="str">
        <f>B11</f>
        <v>TJ Avia Čakovice "B"</v>
      </c>
      <c r="C29" s="493"/>
      <c r="D29" s="493" t="s">
        <v>5</v>
      </c>
      <c r="E29" s="493" t="str">
        <f>B23</f>
        <v>SK Liapor - Witte Karlovy Vary z.s. "C"</v>
      </c>
      <c r="F29" s="493"/>
      <c r="G29" s="493"/>
      <c r="H29" s="493"/>
      <c r="I29" s="493"/>
      <c r="J29" s="493"/>
      <c r="K29" s="493"/>
      <c r="L29" s="493"/>
      <c r="M29" s="493"/>
      <c r="N29" s="493"/>
      <c r="O29" s="247">
        <v>2</v>
      </c>
      <c r="P29" s="247" t="s">
        <v>5</v>
      </c>
      <c r="Q29" s="247">
        <v>1</v>
      </c>
      <c r="R29" s="183" t="s">
        <v>11</v>
      </c>
      <c r="S29" s="182"/>
      <c r="T29" s="44"/>
      <c r="U29" s="45"/>
      <c r="V29" s="4"/>
    </row>
    <row r="30" spans="1:22" ht="15" customHeight="1">
      <c r="A30" s="446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248">
        <v>26</v>
      </c>
      <c r="P30" s="249" t="s">
        <v>5</v>
      </c>
      <c r="Q30" s="248">
        <v>26</v>
      </c>
      <c r="R30" s="7" t="s">
        <v>10</v>
      </c>
      <c r="S30" s="182"/>
      <c r="T30" s="42"/>
      <c r="U30" s="45"/>
      <c r="V30" s="4"/>
    </row>
    <row r="31" spans="1:22" ht="15" customHeight="1">
      <c r="A31" s="446">
        <v>2</v>
      </c>
      <c r="B31" s="411" t="str">
        <f>B15</f>
        <v>TJ Spartak Čelákovice - oddíl nohejbalu "B"</v>
      </c>
      <c r="C31" s="411"/>
      <c r="D31" s="411" t="s">
        <v>5</v>
      </c>
      <c r="E31" s="411" t="str">
        <f>B19</f>
        <v>TJ Dynamo České Budějovice "B"</v>
      </c>
      <c r="F31" s="411"/>
      <c r="G31" s="411"/>
      <c r="H31" s="411"/>
      <c r="I31" s="411"/>
      <c r="J31" s="411"/>
      <c r="K31" s="411"/>
      <c r="L31" s="411"/>
      <c r="M31" s="411"/>
      <c r="N31" s="411"/>
      <c r="O31" s="249">
        <v>2</v>
      </c>
      <c r="P31" s="249" t="s">
        <v>5</v>
      </c>
      <c r="Q31" s="249">
        <v>0</v>
      </c>
      <c r="R31" s="7" t="s">
        <v>11</v>
      </c>
      <c r="S31" s="182"/>
      <c r="T31" s="44"/>
      <c r="U31" s="45"/>
    </row>
    <row r="32" spans="1:22" ht="15" customHeight="1">
      <c r="A32" s="446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248">
        <v>20</v>
      </c>
      <c r="P32" s="249" t="s">
        <v>5</v>
      </c>
      <c r="Q32" s="248">
        <v>16</v>
      </c>
      <c r="R32" s="7" t="s">
        <v>10</v>
      </c>
      <c r="S32" s="182"/>
      <c r="T32" s="42"/>
      <c r="U32" s="45"/>
    </row>
    <row r="33" spans="1:21" ht="15" customHeight="1">
      <c r="A33" s="446">
        <v>3</v>
      </c>
      <c r="B33" s="411" t="str">
        <f>B7</f>
        <v>SK Šacung ČNES Benešov 1947 "A"</v>
      </c>
      <c r="C33" s="411"/>
      <c r="D33" s="411" t="s">
        <v>5</v>
      </c>
      <c r="E33" s="411" t="str">
        <f>B11</f>
        <v>TJ Avia Čakovice "B"</v>
      </c>
      <c r="F33" s="411"/>
      <c r="G33" s="411"/>
      <c r="H33" s="411"/>
      <c r="I33" s="411"/>
      <c r="J33" s="411"/>
      <c r="K33" s="411"/>
      <c r="L33" s="411"/>
      <c r="M33" s="411"/>
      <c r="N33" s="411"/>
      <c r="O33" s="249">
        <v>0</v>
      </c>
      <c r="P33" s="249" t="s">
        <v>5</v>
      </c>
      <c r="Q33" s="249">
        <v>2</v>
      </c>
      <c r="R33" s="7" t="s">
        <v>11</v>
      </c>
      <c r="S33" s="182"/>
      <c r="T33" s="44"/>
      <c r="U33" s="45"/>
    </row>
    <row r="34" spans="1:21" ht="15" customHeight="1">
      <c r="A34" s="446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248">
        <v>12</v>
      </c>
      <c r="P34" s="249" t="s">
        <v>5</v>
      </c>
      <c r="Q34" s="248">
        <v>20</v>
      </c>
      <c r="R34" s="7" t="s">
        <v>10</v>
      </c>
      <c r="S34" s="182"/>
      <c r="T34" s="42"/>
      <c r="U34" s="45"/>
    </row>
    <row r="35" spans="1:21" ht="15" customHeight="1">
      <c r="A35" s="446">
        <v>4</v>
      </c>
      <c r="B35" s="411" t="str">
        <f>B23</f>
        <v>SK Liapor - Witte Karlovy Vary z.s. "C"</v>
      </c>
      <c r="C35" s="411"/>
      <c r="D35" s="411" t="s">
        <v>5</v>
      </c>
      <c r="E35" s="411" t="str">
        <f>B15</f>
        <v>TJ Spartak Čelákovice - oddíl nohejbalu "B"</v>
      </c>
      <c r="F35" s="411"/>
      <c r="G35" s="411"/>
      <c r="H35" s="411"/>
      <c r="I35" s="411"/>
      <c r="J35" s="411"/>
      <c r="K35" s="411"/>
      <c r="L35" s="411"/>
      <c r="M35" s="411"/>
      <c r="N35" s="411"/>
      <c r="O35" s="249">
        <v>0</v>
      </c>
      <c r="P35" s="249" t="s">
        <v>5</v>
      </c>
      <c r="Q35" s="249">
        <v>2</v>
      </c>
      <c r="R35" s="7" t="s">
        <v>11</v>
      </c>
      <c r="S35" s="182"/>
      <c r="T35" s="44"/>
      <c r="U35" s="45"/>
    </row>
    <row r="36" spans="1:21" ht="15" customHeight="1">
      <c r="A36" s="446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248">
        <v>13</v>
      </c>
      <c r="P36" s="249" t="s">
        <v>5</v>
      </c>
      <c r="Q36" s="248">
        <v>20</v>
      </c>
      <c r="R36" s="7" t="s">
        <v>10</v>
      </c>
      <c r="S36" s="182"/>
      <c r="T36" s="42"/>
      <c r="U36" s="45"/>
    </row>
    <row r="37" spans="1:21" ht="15" customHeight="1">
      <c r="A37" s="446">
        <v>5</v>
      </c>
      <c r="B37" s="411" t="str">
        <f>B19</f>
        <v>TJ Dynamo České Budějovice "B"</v>
      </c>
      <c r="C37" s="411"/>
      <c r="D37" s="411" t="s">
        <v>5</v>
      </c>
      <c r="E37" s="411" t="str">
        <f>B7</f>
        <v>SK Šacung ČNES Benešov 1947 "A"</v>
      </c>
      <c r="F37" s="411"/>
      <c r="G37" s="411"/>
      <c r="H37" s="411"/>
      <c r="I37" s="411"/>
      <c r="J37" s="411"/>
      <c r="K37" s="411"/>
      <c r="L37" s="411"/>
      <c r="M37" s="411"/>
      <c r="N37" s="411"/>
      <c r="O37" s="249">
        <v>0</v>
      </c>
      <c r="P37" s="249" t="s">
        <v>5</v>
      </c>
      <c r="Q37" s="249">
        <v>2</v>
      </c>
      <c r="R37" s="7" t="s">
        <v>11</v>
      </c>
      <c r="S37" s="182"/>
      <c r="T37" s="44"/>
      <c r="U37" s="45"/>
    </row>
    <row r="38" spans="1:21" ht="15" customHeight="1">
      <c r="A38" s="446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  <c r="O38" s="248">
        <v>16</v>
      </c>
      <c r="P38" s="249" t="s">
        <v>5</v>
      </c>
      <c r="Q38" s="248">
        <v>20</v>
      </c>
      <c r="R38" s="7" t="s">
        <v>10</v>
      </c>
      <c r="S38" s="182"/>
      <c r="T38" s="42"/>
      <c r="U38" s="45"/>
    </row>
    <row r="39" spans="1:21" ht="15" customHeight="1">
      <c r="A39" s="446">
        <v>6</v>
      </c>
      <c r="B39" s="411" t="str">
        <f>B11</f>
        <v>TJ Avia Čakovice "B"</v>
      </c>
      <c r="C39" s="411"/>
      <c r="D39" s="411" t="s">
        <v>5</v>
      </c>
      <c r="E39" s="411" t="str">
        <f>B15</f>
        <v>TJ Spartak Čelákovice - oddíl nohejbalu "B"</v>
      </c>
      <c r="F39" s="411"/>
      <c r="G39" s="411"/>
      <c r="H39" s="411"/>
      <c r="I39" s="411"/>
      <c r="J39" s="411"/>
      <c r="K39" s="411"/>
      <c r="L39" s="411"/>
      <c r="M39" s="411"/>
      <c r="N39" s="411"/>
      <c r="O39" s="249">
        <v>0</v>
      </c>
      <c r="P39" s="249" t="s">
        <v>5</v>
      </c>
      <c r="Q39" s="249">
        <v>2</v>
      </c>
      <c r="R39" s="7" t="s">
        <v>11</v>
      </c>
      <c r="S39" s="182"/>
      <c r="T39" s="44"/>
      <c r="U39" s="45"/>
    </row>
    <row r="40" spans="1:21" ht="15" customHeight="1">
      <c r="A40" s="446"/>
      <c r="B40" s="411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  <c r="O40" s="248">
        <v>16</v>
      </c>
      <c r="P40" s="249" t="s">
        <v>5</v>
      </c>
      <c r="Q40" s="248">
        <v>20</v>
      </c>
      <c r="R40" s="7" t="s">
        <v>10</v>
      </c>
      <c r="S40" s="182"/>
      <c r="T40" s="42"/>
      <c r="U40" s="45"/>
    </row>
    <row r="41" spans="1:21" ht="15.75">
      <c r="A41" s="446">
        <v>7</v>
      </c>
      <c r="B41" s="411" t="str">
        <f>B23</f>
        <v>SK Liapor - Witte Karlovy Vary z.s. "C"</v>
      </c>
      <c r="C41" s="411"/>
      <c r="D41" s="411" t="s">
        <v>5</v>
      </c>
      <c r="E41" s="411" t="str">
        <f>B19</f>
        <v>TJ Dynamo České Budějovice "B"</v>
      </c>
      <c r="F41" s="411"/>
      <c r="G41" s="411"/>
      <c r="H41" s="411"/>
      <c r="I41" s="411"/>
      <c r="J41" s="411"/>
      <c r="K41" s="411"/>
      <c r="L41" s="411"/>
      <c r="M41" s="411"/>
      <c r="N41" s="411"/>
      <c r="O41" s="249">
        <v>1</v>
      </c>
      <c r="P41" s="249" t="s">
        <v>5</v>
      </c>
      <c r="Q41" s="249">
        <v>2</v>
      </c>
      <c r="R41" s="7" t="s">
        <v>11</v>
      </c>
      <c r="S41" s="182"/>
      <c r="T41" s="44"/>
      <c r="U41" s="45"/>
    </row>
    <row r="42" spans="1:21" ht="15.75">
      <c r="A42" s="446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248">
        <v>24</v>
      </c>
      <c r="P42" s="249" t="s">
        <v>5</v>
      </c>
      <c r="Q42" s="248">
        <v>26</v>
      </c>
      <c r="R42" s="7" t="s">
        <v>10</v>
      </c>
      <c r="S42" s="182"/>
      <c r="T42" s="42"/>
      <c r="U42" s="45"/>
    </row>
    <row r="43" spans="1:21" ht="14.45" customHeight="1">
      <c r="A43" s="446">
        <v>8</v>
      </c>
      <c r="B43" s="411" t="str">
        <f>B7</f>
        <v>SK Šacung ČNES Benešov 1947 "A"</v>
      </c>
      <c r="C43" s="411"/>
      <c r="D43" s="411" t="s">
        <v>5</v>
      </c>
      <c r="E43" s="411" t="str">
        <f>B15</f>
        <v>TJ Spartak Čelákovice - oddíl nohejbalu "B"</v>
      </c>
      <c r="F43" s="411"/>
      <c r="G43" s="411"/>
      <c r="H43" s="411"/>
      <c r="I43" s="411"/>
      <c r="J43" s="411"/>
      <c r="K43" s="411"/>
      <c r="L43" s="411"/>
      <c r="M43" s="411"/>
      <c r="N43" s="411"/>
      <c r="O43" s="249">
        <v>0</v>
      </c>
      <c r="P43" s="249" t="s">
        <v>5</v>
      </c>
      <c r="Q43" s="249">
        <v>2</v>
      </c>
      <c r="R43" s="7" t="s">
        <v>11</v>
      </c>
      <c r="S43" s="182"/>
      <c r="T43" s="44"/>
      <c r="U43" s="45"/>
    </row>
    <row r="44" spans="1:21" ht="14.45" customHeight="1">
      <c r="A44" s="446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248">
        <v>16</v>
      </c>
      <c r="P44" s="249" t="s">
        <v>5</v>
      </c>
      <c r="Q44" s="248">
        <v>20</v>
      </c>
      <c r="R44" s="7" t="s">
        <v>10</v>
      </c>
      <c r="S44" s="182"/>
      <c r="T44" s="42"/>
      <c r="U44" s="45"/>
    </row>
    <row r="45" spans="1:21" ht="15.75">
      <c r="A45" s="446">
        <v>9</v>
      </c>
      <c r="B45" s="411" t="str">
        <f>B19</f>
        <v>TJ Dynamo České Budějovice "B"</v>
      </c>
      <c r="C45" s="411"/>
      <c r="D45" s="411" t="s">
        <v>5</v>
      </c>
      <c r="E45" s="411" t="str">
        <f>B11</f>
        <v>TJ Avia Čakovice "B"</v>
      </c>
      <c r="F45" s="411"/>
      <c r="G45" s="411"/>
      <c r="H45" s="411"/>
      <c r="I45" s="411"/>
      <c r="J45" s="411"/>
      <c r="K45" s="411"/>
      <c r="L45" s="411"/>
      <c r="M45" s="411"/>
      <c r="N45" s="411"/>
      <c r="O45" s="249">
        <v>1</v>
      </c>
      <c r="P45" s="249" t="s">
        <v>5</v>
      </c>
      <c r="Q45" s="249">
        <v>2</v>
      </c>
      <c r="R45" s="7" t="s">
        <v>11</v>
      </c>
      <c r="S45" s="182"/>
      <c r="T45" s="44"/>
      <c r="U45" s="45"/>
    </row>
    <row r="46" spans="1:21" ht="15.75">
      <c r="A46" s="446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248">
        <v>23</v>
      </c>
      <c r="P46" s="249" t="s">
        <v>5</v>
      </c>
      <c r="Q46" s="248">
        <v>26</v>
      </c>
      <c r="R46" s="7" t="s">
        <v>10</v>
      </c>
      <c r="S46" s="182"/>
      <c r="T46" s="42"/>
      <c r="U46" s="45"/>
    </row>
    <row r="47" spans="1:21" ht="15.75">
      <c r="A47" s="446">
        <v>10</v>
      </c>
      <c r="B47" s="411" t="str">
        <f>B23</f>
        <v>SK Liapor - Witte Karlovy Vary z.s. "C"</v>
      </c>
      <c r="C47" s="411"/>
      <c r="D47" s="411" t="s">
        <v>5</v>
      </c>
      <c r="E47" s="411" t="str">
        <f>B7</f>
        <v>SK Šacung ČNES Benešov 1947 "A"</v>
      </c>
      <c r="F47" s="411"/>
      <c r="G47" s="411"/>
      <c r="H47" s="411"/>
      <c r="I47" s="411"/>
      <c r="J47" s="411"/>
      <c r="K47" s="411"/>
      <c r="L47" s="411"/>
      <c r="M47" s="411"/>
      <c r="N47" s="411"/>
      <c r="O47" s="245">
        <v>0</v>
      </c>
      <c r="P47" s="245" t="s">
        <v>5</v>
      </c>
      <c r="Q47" s="245">
        <v>2</v>
      </c>
      <c r="R47" s="7" t="s">
        <v>11</v>
      </c>
      <c r="S47" s="182"/>
      <c r="T47" s="44"/>
      <c r="U47" s="45"/>
    </row>
    <row r="48" spans="1:21" ht="15.75">
      <c r="A48" s="446"/>
      <c r="B48" s="411"/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  <c r="O48" s="246">
        <v>16</v>
      </c>
      <c r="P48" s="245" t="s">
        <v>5</v>
      </c>
      <c r="Q48" s="246">
        <v>20</v>
      </c>
      <c r="R48" s="7" t="s">
        <v>10</v>
      </c>
      <c r="S48" s="182"/>
      <c r="T48" s="42"/>
      <c r="U48" s="4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84"/>
  <sheetViews>
    <sheetView showGridLines="0" zoomScaleNormal="100" workbookViewId="0">
      <selection activeCell="V8" sqref="V8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42578125" customWidth="1"/>
    <col min="20" max="28" width="2.7109375" customWidth="1"/>
    <col min="29" max="29" width="3" bestFit="1" customWidth="1"/>
    <col min="30" max="40" width="2.7109375" customWidth="1"/>
    <col min="41" max="41" width="3" bestFit="1" customWidth="1"/>
    <col min="42" max="52" width="2.7109375" customWidth="1"/>
    <col min="53" max="53" width="3" bestFit="1" customWidth="1"/>
    <col min="54" max="54" width="2.7109375" customWidth="1"/>
    <col min="257" max="257" width="4" customWidth="1"/>
    <col min="258" max="258" width="35.28515625" bestFit="1" customWidth="1"/>
    <col min="259" max="259" width="4.28515625" customWidth="1"/>
    <col min="260" max="260" width="1.42578125" customWidth="1"/>
    <col min="261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0" width="4.28515625" customWidth="1"/>
    <col min="271" max="271" width="4.7109375" customWidth="1"/>
    <col min="272" max="272" width="1.42578125" customWidth="1"/>
    <col min="273" max="273" width="4.7109375" customWidth="1"/>
    <col min="274" max="274" width="6.7109375" bestFit="1" customWidth="1"/>
    <col min="513" max="513" width="4" customWidth="1"/>
    <col min="514" max="514" width="35.28515625" bestFit="1" customWidth="1"/>
    <col min="515" max="515" width="4.28515625" customWidth="1"/>
    <col min="516" max="516" width="1.42578125" customWidth="1"/>
    <col min="517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6" width="4.28515625" customWidth="1"/>
    <col min="527" max="527" width="4.7109375" customWidth="1"/>
    <col min="528" max="528" width="1.42578125" customWidth="1"/>
    <col min="529" max="529" width="4.7109375" customWidth="1"/>
    <col min="530" max="530" width="6.7109375" bestFit="1" customWidth="1"/>
    <col min="769" max="769" width="4" customWidth="1"/>
    <col min="770" max="770" width="35.28515625" bestFit="1" customWidth="1"/>
    <col min="771" max="771" width="4.28515625" customWidth="1"/>
    <col min="772" max="772" width="1.42578125" customWidth="1"/>
    <col min="773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2" width="4.28515625" customWidth="1"/>
    <col min="783" max="783" width="4.7109375" customWidth="1"/>
    <col min="784" max="784" width="1.42578125" customWidth="1"/>
    <col min="785" max="785" width="4.7109375" customWidth="1"/>
    <col min="786" max="786" width="6.7109375" bestFit="1" customWidth="1"/>
    <col min="1025" max="1025" width="4" customWidth="1"/>
    <col min="1026" max="1026" width="35.28515625" bestFit="1" customWidth="1"/>
    <col min="1027" max="1027" width="4.28515625" customWidth="1"/>
    <col min="1028" max="1028" width="1.42578125" customWidth="1"/>
    <col min="1029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8" width="4.28515625" customWidth="1"/>
    <col min="1039" max="1039" width="4.7109375" customWidth="1"/>
    <col min="1040" max="1040" width="1.42578125" customWidth="1"/>
    <col min="1041" max="1041" width="4.7109375" customWidth="1"/>
    <col min="1042" max="1042" width="6.7109375" bestFit="1" customWidth="1"/>
    <col min="1281" max="1281" width="4" customWidth="1"/>
    <col min="1282" max="1282" width="35.28515625" bestFit="1" customWidth="1"/>
    <col min="1283" max="1283" width="4.28515625" customWidth="1"/>
    <col min="1284" max="1284" width="1.42578125" customWidth="1"/>
    <col min="1285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4" width="4.28515625" customWidth="1"/>
    <col min="1295" max="1295" width="4.7109375" customWidth="1"/>
    <col min="1296" max="1296" width="1.42578125" customWidth="1"/>
    <col min="1297" max="1297" width="4.7109375" customWidth="1"/>
    <col min="1298" max="1298" width="6.7109375" bestFit="1" customWidth="1"/>
    <col min="1537" max="1537" width="4" customWidth="1"/>
    <col min="1538" max="1538" width="35.28515625" bestFit="1" customWidth="1"/>
    <col min="1539" max="1539" width="4.28515625" customWidth="1"/>
    <col min="1540" max="1540" width="1.42578125" customWidth="1"/>
    <col min="1541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0" width="4.28515625" customWidth="1"/>
    <col min="1551" max="1551" width="4.7109375" customWidth="1"/>
    <col min="1552" max="1552" width="1.42578125" customWidth="1"/>
    <col min="1553" max="1553" width="4.7109375" customWidth="1"/>
    <col min="1554" max="1554" width="6.7109375" bestFit="1" customWidth="1"/>
    <col min="1793" max="1793" width="4" customWidth="1"/>
    <col min="1794" max="1794" width="35.28515625" bestFit="1" customWidth="1"/>
    <col min="1795" max="1795" width="4.28515625" customWidth="1"/>
    <col min="1796" max="1796" width="1.42578125" customWidth="1"/>
    <col min="1797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6" width="4.28515625" customWidth="1"/>
    <col min="1807" max="1807" width="4.7109375" customWidth="1"/>
    <col min="1808" max="1808" width="1.42578125" customWidth="1"/>
    <col min="1809" max="1809" width="4.7109375" customWidth="1"/>
    <col min="1810" max="1810" width="6.7109375" bestFit="1" customWidth="1"/>
    <col min="2049" max="2049" width="4" customWidth="1"/>
    <col min="2050" max="2050" width="35.28515625" bestFit="1" customWidth="1"/>
    <col min="2051" max="2051" width="4.28515625" customWidth="1"/>
    <col min="2052" max="2052" width="1.42578125" customWidth="1"/>
    <col min="2053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2" width="4.28515625" customWidth="1"/>
    <col min="2063" max="2063" width="4.7109375" customWidth="1"/>
    <col min="2064" max="2064" width="1.42578125" customWidth="1"/>
    <col min="2065" max="2065" width="4.7109375" customWidth="1"/>
    <col min="2066" max="2066" width="6.7109375" bestFit="1" customWidth="1"/>
    <col min="2305" max="2305" width="4" customWidth="1"/>
    <col min="2306" max="2306" width="35.28515625" bestFit="1" customWidth="1"/>
    <col min="2307" max="2307" width="4.28515625" customWidth="1"/>
    <col min="2308" max="2308" width="1.42578125" customWidth="1"/>
    <col min="2309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8" width="4.28515625" customWidth="1"/>
    <col min="2319" max="2319" width="4.7109375" customWidth="1"/>
    <col min="2320" max="2320" width="1.42578125" customWidth="1"/>
    <col min="2321" max="2321" width="4.7109375" customWidth="1"/>
    <col min="2322" max="2322" width="6.7109375" bestFit="1" customWidth="1"/>
    <col min="2561" max="2561" width="4" customWidth="1"/>
    <col min="2562" max="2562" width="35.28515625" bestFit="1" customWidth="1"/>
    <col min="2563" max="2563" width="4.28515625" customWidth="1"/>
    <col min="2564" max="2564" width="1.42578125" customWidth="1"/>
    <col min="2565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4" width="4.28515625" customWidth="1"/>
    <col min="2575" max="2575" width="4.7109375" customWidth="1"/>
    <col min="2576" max="2576" width="1.42578125" customWidth="1"/>
    <col min="2577" max="2577" width="4.7109375" customWidth="1"/>
    <col min="2578" max="2578" width="6.7109375" bestFit="1" customWidth="1"/>
    <col min="2817" max="2817" width="4" customWidth="1"/>
    <col min="2818" max="2818" width="35.28515625" bestFit="1" customWidth="1"/>
    <col min="2819" max="2819" width="4.28515625" customWidth="1"/>
    <col min="2820" max="2820" width="1.42578125" customWidth="1"/>
    <col min="2821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0" width="4.28515625" customWidth="1"/>
    <col min="2831" max="2831" width="4.7109375" customWidth="1"/>
    <col min="2832" max="2832" width="1.42578125" customWidth="1"/>
    <col min="2833" max="2833" width="4.7109375" customWidth="1"/>
    <col min="2834" max="2834" width="6.7109375" bestFit="1" customWidth="1"/>
    <col min="3073" max="3073" width="4" customWidth="1"/>
    <col min="3074" max="3074" width="35.28515625" bestFit="1" customWidth="1"/>
    <col min="3075" max="3075" width="4.28515625" customWidth="1"/>
    <col min="3076" max="3076" width="1.42578125" customWidth="1"/>
    <col min="3077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6" width="4.28515625" customWidth="1"/>
    <col min="3087" max="3087" width="4.7109375" customWidth="1"/>
    <col min="3088" max="3088" width="1.42578125" customWidth="1"/>
    <col min="3089" max="3089" width="4.7109375" customWidth="1"/>
    <col min="3090" max="3090" width="6.7109375" bestFit="1" customWidth="1"/>
    <col min="3329" max="3329" width="4" customWidth="1"/>
    <col min="3330" max="3330" width="35.28515625" bestFit="1" customWidth="1"/>
    <col min="3331" max="3331" width="4.28515625" customWidth="1"/>
    <col min="3332" max="3332" width="1.42578125" customWidth="1"/>
    <col min="3333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2" width="4.28515625" customWidth="1"/>
    <col min="3343" max="3343" width="4.7109375" customWidth="1"/>
    <col min="3344" max="3344" width="1.42578125" customWidth="1"/>
    <col min="3345" max="3345" width="4.7109375" customWidth="1"/>
    <col min="3346" max="3346" width="6.7109375" bestFit="1" customWidth="1"/>
    <col min="3585" max="3585" width="4" customWidth="1"/>
    <col min="3586" max="3586" width="35.28515625" bestFit="1" customWidth="1"/>
    <col min="3587" max="3587" width="4.28515625" customWidth="1"/>
    <col min="3588" max="3588" width="1.42578125" customWidth="1"/>
    <col min="3589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8" width="4.28515625" customWidth="1"/>
    <col min="3599" max="3599" width="4.7109375" customWidth="1"/>
    <col min="3600" max="3600" width="1.42578125" customWidth="1"/>
    <col min="3601" max="3601" width="4.7109375" customWidth="1"/>
    <col min="3602" max="3602" width="6.7109375" bestFit="1" customWidth="1"/>
    <col min="3841" max="3841" width="4" customWidth="1"/>
    <col min="3842" max="3842" width="35.28515625" bestFit="1" customWidth="1"/>
    <col min="3843" max="3843" width="4.28515625" customWidth="1"/>
    <col min="3844" max="3844" width="1.42578125" customWidth="1"/>
    <col min="3845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4" width="4.28515625" customWidth="1"/>
    <col min="3855" max="3855" width="4.7109375" customWidth="1"/>
    <col min="3856" max="3856" width="1.42578125" customWidth="1"/>
    <col min="3857" max="3857" width="4.7109375" customWidth="1"/>
    <col min="3858" max="3858" width="6.7109375" bestFit="1" customWidth="1"/>
    <col min="4097" max="4097" width="4" customWidth="1"/>
    <col min="4098" max="4098" width="35.28515625" bestFit="1" customWidth="1"/>
    <col min="4099" max="4099" width="4.28515625" customWidth="1"/>
    <col min="4100" max="4100" width="1.42578125" customWidth="1"/>
    <col min="4101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0" width="4.28515625" customWidth="1"/>
    <col min="4111" max="4111" width="4.7109375" customWidth="1"/>
    <col min="4112" max="4112" width="1.42578125" customWidth="1"/>
    <col min="4113" max="4113" width="4.7109375" customWidth="1"/>
    <col min="4114" max="4114" width="6.7109375" bestFit="1" customWidth="1"/>
    <col min="4353" max="4353" width="4" customWidth="1"/>
    <col min="4354" max="4354" width="35.28515625" bestFit="1" customWidth="1"/>
    <col min="4355" max="4355" width="4.28515625" customWidth="1"/>
    <col min="4356" max="4356" width="1.42578125" customWidth="1"/>
    <col min="4357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6" width="4.28515625" customWidth="1"/>
    <col min="4367" max="4367" width="4.7109375" customWidth="1"/>
    <col min="4368" max="4368" width="1.42578125" customWidth="1"/>
    <col min="4369" max="4369" width="4.7109375" customWidth="1"/>
    <col min="4370" max="4370" width="6.7109375" bestFit="1" customWidth="1"/>
    <col min="4609" max="4609" width="4" customWidth="1"/>
    <col min="4610" max="4610" width="35.28515625" bestFit="1" customWidth="1"/>
    <col min="4611" max="4611" width="4.28515625" customWidth="1"/>
    <col min="4612" max="4612" width="1.42578125" customWidth="1"/>
    <col min="4613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2" width="4.28515625" customWidth="1"/>
    <col min="4623" max="4623" width="4.7109375" customWidth="1"/>
    <col min="4624" max="4624" width="1.42578125" customWidth="1"/>
    <col min="4625" max="4625" width="4.7109375" customWidth="1"/>
    <col min="4626" max="4626" width="6.7109375" bestFit="1" customWidth="1"/>
    <col min="4865" max="4865" width="4" customWidth="1"/>
    <col min="4866" max="4866" width="35.28515625" bestFit="1" customWidth="1"/>
    <col min="4867" max="4867" width="4.28515625" customWidth="1"/>
    <col min="4868" max="4868" width="1.42578125" customWidth="1"/>
    <col min="4869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8" width="4.28515625" customWidth="1"/>
    <col min="4879" max="4879" width="4.7109375" customWidth="1"/>
    <col min="4880" max="4880" width="1.42578125" customWidth="1"/>
    <col min="4881" max="4881" width="4.7109375" customWidth="1"/>
    <col min="4882" max="4882" width="6.7109375" bestFit="1" customWidth="1"/>
    <col min="5121" max="5121" width="4" customWidth="1"/>
    <col min="5122" max="5122" width="35.28515625" bestFit="1" customWidth="1"/>
    <col min="5123" max="5123" width="4.28515625" customWidth="1"/>
    <col min="5124" max="5124" width="1.42578125" customWidth="1"/>
    <col min="5125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4" width="4.28515625" customWidth="1"/>
    <col min="5135" max="5135" width="4.7109375" customWidth="1"/>
    <col min="5136" max="5136" width="1.42578125" customWidth="1"/>
    <col min="5137" max="5137" width="4.7109375" customWidth="1"/>
    <col min="5138" max="5138" width="6.7109375" bestFit="1" customWidth="1"/>
    <col min="5377" max="5377" width="4" customWidth="1"/>
    <col min="5378" max="5378" width="35.28515625" bestFit="1" customWidth="1"/>
    <col min="5379" max="5379" width="4.28515625" customWidth="1"/>
    <col min="5380" max="5380" width="1.42578125" customWidth="1"/>
    <col min="5381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0" width="4.28515625" customWidth="1"/>
    <col min="5391" max="5391" width="4.7109375" customWidth="1"/>
    <col min="5392" max="5392" width="1.42578125" customWidth="1"/>
    <col min="5393" max="5393" width="4.7109375" customWidth="1"/>
    <col min="5394" max="5394" width="6.7109375" bestFit="1" customWidth="1"/>
    <col min="5633" max="5633" width="4" customWidth="1"/>
    <col min="5634" max="5634" width="35.28515625" bestFit="1" customWidth="1"/>
    <col min="5635" max="5635" width="4.28515625" customWidth="1"/>
    <col min="5636" max="5636" width="1.42578125" customWidth="1"/>
    <col min="5637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6" width="4.28515625" customWidth="1"/>
    <col min="5647" max="5647" width="4.7109375" customWidth="1"/>
    <col min="5648" max="5648" width="1.42578125" customWidth="1"/>
    <col min="5649" max="5649" width="4.7109375" customWidth="1"/>
    <col min="5650" max="5650" width="6.7109375" bestFit="1" customWidth="1"/>
    <col min="5889" max="5889" width="4" customWidth="1"/>
    <col min="5890" max="5890" width="35.28515625" bestFit="1" customWidth="1"/>
    <col min="5891" max="5891" width="4.28515625" customWidth="1"/>
    <col min="5892" max="5892" width="1.42578125" customWidth="1"/>
    <col min="5893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2" width="4.28515625" customWidth="1"/>
    <col min="5903" max="5903" width="4.7109375" customWidth="1"/>
    <col min="5904" max="5904" width="1.42578125" customWidth="1"/>
    <col min="5905" max="5905" width="4.7109375" customWidth="1"/>
    <col min="5906" max="5906" width="6.7109375" bestFit="1" customWidth="1"/>
    <col min="6145" max="6145" width="4" customWidth="1"/>
    <col min="6146" max="6146" width="35.28515625" bestFit="1" customWidth="1"/>
    <col min="6147" max="6147" width="4.28515625" customWidth="1"/>
    <col min="6148" max="6148" width="1.42578125" customWidth="1"/>
    <col min="6149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8" width="4.28515625" customWidth="1"/>
    <col min="6159" max="6159" width="4.7109375" customWidth="1"/>
    <col min="6160" max="6160" width="1.42578125" customWidth="1"/>
    <col min="6161" max="6161" width="4.7109375" customWidth="1"/>
    <col min="6162" max="6162" width="6.7109375" bestFit="1" customWidth="1"/>
    <col min="6401" max="6401" width="4" customWidth="1"/>
    <col min="6402" max="6402" width="35.28515625" bestFit="1" customWidth="1"/>
    <col min="6403" max="6403" width="4.28515625" customWidth="1"/>
    <col min="6404" max="6404" width="1.42578125" customWidth="1"/>
    <col min="6405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4" width="4.28515625" customWidth="1"/>
    <col min="6415" max="6415" width="4.7109375" customWidth="1"/>
    <col min="6416" max="6416" width="1.42578125" customWidth="1"/>
    <col min="6417" max="6417" width="4.7109375" customWidth="1"/>
    <col min="6418" max="6418" width="6.7109375" bestFit="1" customWidth="1"/>
    <col min="6657" max="6657" width="4" customWidth="1"/>
    <col min="6658" max="6658" width="35.28515625" bestFit="1" customWidth="1"/>
    <col min="6659" max="6659" width="4.28515625" customWidth="1"/>
    <col min="6660" max="6660" width="1.42578125" customWidth="1"/>
    <col min="6661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0" width="4.28515625" customWidth="1"/>
    <col min="6671" max="6671" width="4.7109375" customWidth="1"/>
    <col min="6672" max="6672" width="1.42578125" customWidth="1"/>
    <col min="6673" max="6673" width="4.7109375" customWidth="1"/>
    <col min="6674" max="6674" width="6.7109375" bestFit="1" customWidth="1"/>
    <col min="6913" max="6913" width="4" customWidth="1"/>
    <col min="6914" max="6914" width="35.28515625" bestFit="1" customWidth="1"/>
    <col min="6915" max="6915" width="4.28515625" customWidth="1"/>
    <col min="6916" max="6916" width="1.42578125" customWidth="1"/>
    <col min="6917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6" width="4.28515625" customWidth="1"/>
    <col min="6927" max="6927" width="4.7109375" customWidth="1"/>
    <col min="6928" max="6928" width="1.42578125" customWidth="1"/>
    <col min="6929" max="6929" width="4.7109375" customWidth="1"/>
    <col min="6930" max="6930" width="6.7109375" bestFit="1" customWidth="1"/>
    <col min="7169" max="7169" width="4" customWidth="1"/>
    <col min="7170" max="7170" width="35.28515625" bestFit="1" customWidth="1"/>
    <col min="7171" max="7171" width="4.28515625" customWidth="1"/>
    <col min="7172" max="7172" width="1.42578125" customWidth="1"/>
    <col min="7173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2" width="4.28515625" customWidth="1"/>
    <col min="7183" max="7183" width="4.7109375" customWidth="1"/>
    <col min="7184" max="7184" width="1.42578125" customWidth="1"/>
    <col min="7185" max="7185" width="4.7109375" customWidth="1"/>
    <col min="7186" max="7186" width="6.7109375" bestFit="1" customWidth="1"/>
    <col min="7425" max="7425" width="4" customWidth="1"/>
    <col min="7426" max="7426" width="35.28515625" bestFit="1" customWidth="1"/>
    <col min="7427" max="7427" width="4.28515625" customWidth="1"/>
    <col min="7428" max="7428" width="1.42578125" customWidth="1"/>
    <col min="7429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8" width="4.28515625" customWidth="1"/>
    <col min="7439" max="7439" width="4.7109375" customWidth="1"/>
    <col min="7440" max="7440" width="1.42578125" customWidth="1"/>
    <col min="7441" max="7441" width="4.7109375" customWidth="1"/>
    <col min="7442" max="7442" width="6.7109375" bestFit="1" customWidth="1"/>
    <col min="7681" max="7681" width="4" customWidth="1"/>
    <col min="7682" max="7682" width="35.28515625" bestFit="1" customWidth="1"/>
    <col min="7683" max="7683" width="4.28515625" customWidth="1"/>
    <col min="7684" max="7684" width="1.42578125" customWidth="1"/>
    <col min="7685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4" width="4.28515625" customWidth="1"/>
    <col min="7695" max="7695" width="4.7109375" customWidth="1"/>
    <col min="7696" max="7696" width="1.42578125" customWidth="1"/>
    <col min="7697" max="7697" width="4.7109375" customWidth="1"/>
    <col min="7698" max="7698" width="6.7109375" bestFit="1" customWidth="1"/>
    <col min="7937" max="7937" width="4" customWidth="1"/>
    <col min="7938" max="7938" width="35.28515625" bestFit="1" customWidth="1"/>
    <col min="7939" max="7939" width="4.28515625" customWidth="1"/>
    <col min="7940" max="7940" width="1.42578125" customWidth="1"/>
    <col min="7941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0" width="4.28515625" customWidth="1"/>
    <col min="7951" max="7951" width="4.7109375" customWidth="1"/>
    <col min="7952" max="7952" width="1.42578125" customWidth="1"/>
    <col min="7953" max="7953" width="4.7109375" customWidth="1"/>
    <col min="7954" max="7954" width="6.7109375" bestFit="1" customWidth="1"/>
    <col min="8193" max="8193" width="4" customWidth="1"/>
    <col min="8194" max="8194" width="35.28515625" bestFit="1" customWidth="1"/>
    <col min="8195" max="8195" width="4.28515625" customWidth="1"/>
    <col min="8196" max="8196" width="1.42578125" customWidth="1"/>
    <col min="8197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6" width="4.28515625" customWidth="1"/>
    <col min="8207" max="8207" width="4.7109375" customWidth="1"/>
    <col min="8208" max="8208" width="1.42578125" customWidth="1"/>
    <col min="8209" max="8209" width="4.7109375" customWidth="1"/>
    <col min="8210" max="8210" width="6.7109375" bestFit="1" customWidth="1"/>
    <col min="8449" max="8449" width="4" customWidth="1"/>
    <col min="8450" max="8450" width="35.28515625" bestFit="1" customWidth="1"/>
    <col min="8451" max="8451" width="4.28515625" customWidth="1"/>
    <col min="8452" max="8452" width="1.42578125" customWidth="1"/>
    <col min="8453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2" width="4.28515625" customWidth="1"/>
    <col min="8463" max="8463" width="4.7109375" customWidth="1"/>
    <col min="8464" max="8464" width="1.42578125" customWidth="1"/>
    <col min="8465" max="8465" width="4.7109375" customWidth="1"/>
    <col min="8466" max="8466" width="6.7109375" bestFit="1" customWidth="1"/>
    <col min="8705" max="8705" width="4" customWidth="1"/>
    <col min="8706" max="8706" width="35.28515625" bestFit="1" customWidth="1"/>
    <col min="8707" max="8707" width="4.28515625" customWidth="1"/>
    <col min="8708" max="8708" width="1.42578125" customWidth="1"/>
    <col min="8709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8" width="4.28515625" customWidth="1"/>
    <col min="8719" max="8719" width="4.7109375" customWidth="1"/>
    <col min="8720" max="8720" width="1.42578125" customWidth="1"/>
    <col min="8721" max="8721" width="4.7109375" customWidth="1"/>
    <col min="8722" max="8722" width="6.7109375" bestFit="1" customWidth="1"/>
    <col min="8961" max="8961" width="4" customWidth="1"/>
    <col min="8962" max="8962" width="35.28515625" bestFit="1" customWidth="1"/>
    <col min="8963" max="8963" width="4.28515625" customWidth="1"/>
    <col min="8964" max="8964" width="1.42578125" customWidth="1"/>
    <col min="8965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4" width="4.28515625" customWidth="1"/>
    <col min="8975" max="8975" width="4.7109375" customWidth="1"/>
    <col min="8976" max="8976" width="1.42578125" customWidth="1"/>
    <col min="8977" max="8977" width="4.7109375" customWidth="1"/>
    <col min="8978" max="8978" width="6.7109375" bestFit="1" customWidth="1"/>
    <col min="9217" max="9217" width="4" customWidth="1"/>
    <col min="9218" max="9218" width="35.28515625" bestFit="1" customWidth="1"/>
    <col min="9219" max="9219" width="4.28515625" customWidth="1"/>
    <col min="9220" max="9220" width="1.42578125" customWidth="1"/>
    <col min="9221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0" width="4.28515625" customWidth="1"/>
    <col min="9231" max="9231" width="4.7109375" customWidth="1"/>
    <col min="9232" max="9232" width="1.42578125" customWidth="1"/>
    <col min="9233" max="9233" width="4.7109375" customWidth="1"/>
    <col min="9234" max="9234" width="6.7109375" bestFit="1" customWidth="1"/>
    <col min="9473" max="9473" width="4" customWidth="1"/>
    <col min="9474" max="9474" width="35.28515625" bestFit="1" customWidth="1"/>
    <col min="9475" max="9475" width="4.28515625" customWidth="1"/>
    <col min="9476" max="9476" width="1.42578125" customWidth="1"/>
    <col min="9477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6" width="4.28515625" customWidth="1"/>
    <col min="9487" max="9487" width="4.7109375" customWidth="1"/>
    <col min="9488" max="9488" width="1.42578125" customWidth="1"/>
    <col min="9489" max="9489" width="4.7109375" customWidth="1"/>
    <col min="9490" max="9490" width="6.7109375" bestFit="1" customWidth="1"/>
    <col min="9729" max="9729" width="4" customWidth="1"/>
    <col min="9730" max="9730" width="35.28515625" bestFit="1" customWidth="1"/>
    <col min="9731" max="9731" width="4.28515625" customWidth="1"/>
    <col min="9732" max="9732" width="1.42578125" customWidth="1"/>
    <col min="9733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2" width="4.28515625" customWidth="1"/>
    <col min="9743" max="9743" width="4.7109375" customWidth="1"/>
    <col min="9744" max="9744" width="1.42578125" customWidth="1"/>
    <col min="9745" max="9745" width="4.7109375" customWidth="1"/>
    <col min="9746" max="9746" width="6.7109375" bestFit="1" customWidth="1"/>
    <col min="9985" max="9985" width="4" customWidth="1"/>
    <col min="9986" max="9986" width="35.28515625" bestFit="1" customWidth="1"/>
    <col min="9987" max="9987" width="4.28515625" customWidth="1"/>
    <col min="9988" max="9988" width="1.42578125" customWidth="1"/>
    <col min="9989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8" width="4.28515625" customWidth="1"/>
    <col min="9999" max="9999" width="4.7109375" customWidth="1"/>
    <col min="10000" max="10000" width="1.42578125" customWidth="1"/>
    <col min="10001" max="10001" width="4.7109375" customWidth="1"/>
    <col min="10002" max="10002" width="6.7109375" bestFit="1" customWidth="1"/>
    <col min="10241" max="10241" width="4" customWidth="1"/>
    <col min="10242" max="10242" width="35.28515625" bestFit="1" customWidth="1"/>
    <col min="10243" max="10243" width="4.28515625" customWidth="1"/>
    <col min="10244" max="10244" width="1.42578125" customWidth="1"/>
    <col min="10245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4" width="4.28515625" customWidth="1"/>
    <col min="10255" max="10255" width="4.7109375" customWidth="1"/>
    <col min="10256" max="10256" width="1.42578125" customWidth="1"/>
    <col min="10257" max="10257" width="4.7109375" customWidth="1"/>
    <col min="10258" max="10258" width="6.7109375" bestFit="1" customWidth="1"/>
    <col min="10497" max="10497" width="4" customWidth="1"/>
    <col min="10498" max="10498" width="35.28515625" bestFit="1" customWidth="1"/>
    <col min="10499" max="10499" width="4.28515625" customWidth="1"/>
    <col min="10500" max="10500" width="1.42578125" customWidth="1"/>
    <col min="10501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0" width="4.28515625" customWidth="1"/>
    <col min="10511" max="10511" width="4.7109375" customWidth="1"/>
    <col min="10512" max="10512" width="1.42578125" customWidth="1"/>
    <col min="10513" max="10513" width="4.7109375" customWidth="1"/>
    <col min="10514" max="10514" width="6.7109375" bestFit="1" customWidth="1"/>
    <col min="10753" max="10753" width="4" customWidth="1"/>
    <col min="10754" max="10754" width="35.28515625" bestFit="1" customWidth="1"/>
    <col min="10755" max="10755" width="4.28515625" customWidth="1"/>
    <col min="10756" max="10756" width="1.42578125" customWidth="1"/>
    <col min="10757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6" width="4.28515625" customWidth="1"/>
    <col min="10767" max="10767" width="4.7109375" customWidth="1"/>
    <col min="10768" max="10768" width="1.42578125" customWidth="1"/>
    <col min="10769" max="10769" width="4.7109375" customWidth="1"/>
    <col min="10770" max="10770" width="6.7109375" bestFit="1" customWidth="1"/>
    <col min="11009" max="11009" width="4" customWidth="1"/>
    <col min="11010" max="11010" width="35.28515625" bestFit="1" customWidth="1"/>
    <col min="11011" max="11011" width="4.28515625" customWidth="1"/>
    <col min="11012" max="11012" width="1.42578125" customWidth="1"/>
    <col min="11013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2" width="4.28515625" customWidth="1"/>
    <col min="11023" max="11023" width="4.7109375" customWidth="1"/>
    <col min="11024" max="11024" width="1.42578125" customWidth="1"/>
    <col min="11025" max="11025" width="4.7109375" customWidth="1"/>
    <col min="11026" max="11026" width="6.7109375" bestFit="1" customWidth="1"/>
    <col min="11265" max="11265" width="4" customWidth="1"/>
    <col min="11266" max="11266" width="35.28515625" bestFit="1" customWidth="1"/>
    <col min="11267" max="11267" width="4.28515625" customWidth="1"/>
    <col min="11268" max="11268" width="1.42578125" customWidth="1"/>
    <col min="11269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8" width="4.28515625" customWidth="1"/>
    <col min="11279" max="11279" width="4.7109375" customWidth="1"/>
    <col min="11280" max="11280" width="1.42578125" customWidth="1"/>
    <col min="11281" max="11281" width="4.7109375" customWidth="1"/>
    <col min="11282" max="11282" width="6.7109375" bestFit="1" customWidth="1"/>
    <col min="11521" max="11521" width="4" customWidth="1"/>
    <col min="11522" max="11522" width="35.28515625" bestFit="1" customWidth="1"/>
    <col min="11523" max="11523" width="4.28515625" customWidth="1"/>
    <col min="11524" max="11524" width="1.42578125" customWidth="1"/>
    <col min="11525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4" width="4.28515625" customWidth="1"/>
    <col min="11535" max="11535" width="4.7109375" customWidth="1"/>
    <col min="11536" max="11536" width="1.42578125" customWidth="1"/>
    <col min="11537" max="11537" width="4.7109375" customWidth="1"/>
    <col min="11538" max="11538" width="6.7109375" bestFit="1" customWidth="1"/>
    <col min="11777" max="11777" width="4" customWidth="1"/>
    <col min="11778" max="11778" width="35.28515625" bestFit="1" customWidth="1"/>
    <col min="11779" max="11779" width="4.28515625" customWidth="1"/>
    <col min="11780" max="11780" width="1.42578125" customWidth="1"/>
    <col min="11781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0" width="4.28515625" customWidth="1"/>
    <col min="11791" max="11791" width="4.7109375" customWidth="1"/>
    <col min="11792" max="11792" width="1.42578125" customWidth="1"/>
    <col min="11793" max="11793" width="4.7109375" customWidth="1"/>
    <col min="11794" max="11794" width="6.7109375" bestFit="1" customWidth="1"/>
    <col min="12033" max="12033" width="4" customWidth="1"/>
    <col min="12034" max="12034" width="35.28515625" bestFit="1" customWidth="1"/>
    <col min="12035" max="12035" width="4.28515625" customWidth="1"/>
    <col min="12036" max="12036" width="1.42578125" customWidth="1"/>
    <col min="12037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6" width="4.28515625" customWidth="1"/>
    <col min="12047" max="12047" width="4.7109375" customWidth="1"/>
    <col min="12048" max="12048" width="1.42578125" customWidth="1"/>
    <col min="12049" max="12049" width="4.7109375" customWidth="1"/>
    <col min="12050" max="12050" width="6.7109375" bestFit="1" customWidth="1"/>
    <col min="12289" max="12289" width="4" customWidth="1"/>
    <col min="12290" max="12290" width="35.28515625" bestFit="1" customWidth="1"/>
    <col min="12291" max="12291" width="4.28515625" customWidth="1"/>
    <col min="12292" max="12292" width="1.42578125" customWidth="1"/>
    <col min="12293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2" width="4.28515625" customWidth="1"/>
    <col min="12303" max="12303" width="4.7109375" customWidth="1"/>
    <col min="12304" max="12304" width="1.42578125" customWidth="1"/>
    <col min="12305" max="12305" width="4.7109375" customWidth="1"/>
    <col min="12306" max="12306" width="6.7109375" bestFit="1" customWidth="1"/>
    <col min="12545" max="12545" width="4" customWidth="1"/>
    <col min="12546" max="12546" width="35.28515625" bestFit="1" customWidth="1"/>
    <col min="12547" max="12547" width="4.28515625" customWidth="1"/>
    <col min="12548" max="12548" width="1.42578125" customWidth="1"/>
    <col min="12549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8" width="4.28515625" customWidth="1"/>
    <col min="12559" max="12559" width="4.7109375" customWidth="1"/>
    <col min="12560" max="12560" width="1.42578125" customWidth="1"/>
    <col min="12561" max="12561" width="4.7109375" customWidth="1"/>
    <col min="12562" max="12562" width="6.7109375" bestFit="1" customWidth="1"/>
    <col min="12801" max="12801" width="4" customWidth="1"/>
    <col min="12802" max="12802" width="35.28515625" bestFit="1" customWidth="1"/>
    <col min="12803" max="12803" width="4.28515625" customWidth="1"/>
    <col min="12804" max="12804" width="1.42578125" customWidth="1"/>
    <col min="12805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4" width="4.28515625" customWidth="1"/>
    <col min="12815" max="12815" width="4.7109375" customWidth="1"/>
    <col min="12816" max="12816" width="1.42578125" customWidth="1"/>
    <col min="12817" max="12817" width="4.7109375" customWidth="1"/>
    <col min="12818" max="12818" width="6.7109375" bestFit="1" customWidth="1"/>
    <col min="13057" max="13057" width="4" customWidth="1"/>
    <col min="13058" max="13058" width="35.28515625" bestFit="1" customWidth="1"/>
    <col min="13059" max="13059" width="4.28515625" customWidth="1"/>
    <col min="13060" max="13060" width="1.42578125" customWidth="1"/>
    <col min="13061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0" width="4.28515625" customWidth="1"/>
    <col min="13071" max="13071" width="4.7109375" customWidth="1"/>
    <col min="13072" max="13072" width="1.42578125" customWidth="1"/>
    <col min="13073" max="13073" width="4.7109375" customWidth="1"/>
    <col min="13074" max="13074" width="6.7109375" bestFit="1" customWidth="1"/>
    <col min="13313" max="13313" width="4" customWidth="1"/>
    <col min="13314" max="13314" width="35.28515625" bestFit="1" customWidth="1"/>
    <col min="13315" max="13315" width="4.28515625" customWidth="1"/>
    <col min="13316" max="13316" width="1.42578125" customWidth="1"/>
    <col min="13317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6" width="4.28515625" customWidth="1"/>
    <col min="13327" max="13327" width="4.7109375" customWidth="1"/>
    <col min="13328" max="13328" width="1.42578125" customWidth="1"/>
    <col min="13329" max="13329" width="4.7109375" customWidth="1"/>
    <col min="13330" max="13330" width="6.7109375" bestFit="1" customWidth="1"/>
    <col min="13569" max="13569" width="4" customWidth="1"/>
    <col min="13570" max="13570" width="35.28515625" bestFit="1" customWidth="1"/>
    <col min="13571" max="13571" width="4.28515625" customWidth="1"/>
    <col min="13572" max="13572" width="1.42578125" customWidth="1"/>
    <col min="13573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2" width="4.28515625" customWidth="1"/>
    <col min="13583" max="13583" width="4.7109375" customWidth="1"/>
    <col min="13584" max="13584" width="1.42578125" customWidth="1"/>
    <col min="13585" max="13585" width="4.7109375" customWidth="1"/>
    <col min="13586" max="13586" width="6.7109375" bestFit="1" customWidth="1"/>
    <col min="13825" max="13825" width="4" customWidth="1"/>
    <col min="13826" max="13826" width="35.28515625" bestFit="1" customWidth="1"/>
    <col min="13827" max="13827" width="4.28515625" customWidth="1"/>
    <col min="13828" max="13828" width="1.42578125" customWidth="1"/>
    <col min="13829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8" width="4.28515625" customWidth="1"/>
    <col min="13839" max="13839" width="4.7109375" customWidth="1"/>
    <col min="13840" max="13840" width="1.42578125" customWidth="1"/>
    <col min="13841" max="13841" width="4.7109375" customWidth="1"/>
    <col min="13842" max="13842" width="6.7109375" bestFit="1" customWidth="1"/>
    <col min="14081" max="14081" width="4" customWidth="1"/>
    <col min="14082" max="14082" width="35.28515625" bestFit="1" customWidth="1"/>
    <col min="14083" max="14083" width="4.28515625" customWidth="1"/>
    <col min="14084" max="14084" width="1.42578125" customWidth="1"/>
    <col min="14085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4" width="4.28515625" customWidth="1"/>
    <col min="14095" max="14095" width="4.7109375" customWidth="1"/>
    <col min="14096" max="14096" width="1.42578125" customWidth="1"/>
    <col min="14097" max="14097" width="4.7109375" customWidth="1"/>
    <col min="14098" max="14098" width="6.7109375" bestFit="1" customWidth="1"/>
    <col min="14337" max="14337" width="4" customWidth="1"/>
    <col min="14338" max="14338" width="35.28515625" bestFit="1" customWidth="1"/>
    <col min="14339" max="14339" width="4.28515625" customWidth="1"/>
    <col min="14340" max="14340" width="1.42578125" customWidth="1"/>
    <col min="14341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0" width="4.28515625" customWidth="1"/>
    <col min="14351" max="14351" width="4.7109375" customWidth="1"/>
    <col min="14352" max="14352" width="1.42578125" customWidth="1"/>
    <col min="14353" max="14353" width="4.7109375" customWidth="1"/>
    <col min="14354" max="14354" width="6.7109375" bestFit="1" customWidth="1"/>
    <col min="14593" max="14593" width="4" customWidth="1"/>
    <col min="14594" max="14594" width="35.28515625" bestFit="1" customWidth="1"/>
    <col min="14595" max="14595" width="4.28515625" customWidth="1"/>
    <col min="14596" max="14596" width="1.42578125" customWidth="1"/>
    <col min="14597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6" width="4.28515625" customWidth="1"/>
    <col min="14607" max="14607" width="4.7109375" customWidth="1"/>
    <col min="14608" max="14608" width="1.42578125" customWidth="1"/>
    <col min="14609" max="14609" width="4.7109375" customWidth="1"/>
    <col min="14610" max="14610" width="6.7109375" bestFit="1" customWidth="1"/>
    <col min="14849" max="14849" width="4" customWidth="1"/>
    <col min="14850" max="14850" width="35.28515625" bestFit="1" customWidth="1"/>
    <col min="14851" max="14851" width="4.28515625" customWidth="1"/>
    <col min="14852" max="14852" width="1.42578125" customWidth="1"/>
    <col min="14853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2" width="4.28515625" customWidth="1"/>
    <col min="14863" max="14863" width="4.7109375" customWidth="1"/>
    <col min="14864" max="14864" width="1.42578125" customWidth="1"/>
    <col min="14865" max="14865" width="4.7109375" customWidth="1"/>
    <col min="14866" max="14866" width="6.7109375" bestFit="1" customWidth="1"/>
    <col min="15105" max="15105" width="4" customWidth="1"/>
    <col min="15106" max="15106" width="35.28515625" bestFit="1" customWidth="1"/>
    <col min="15107" max="15107" width="4.28515625" customWidth="1"/>
    <col min="15108" max="15108" width="1.42578125" customWidth="1"/>
    <col min="15109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8" width="4.28515625" customWidth="1"/>
    <col min="15119" max="15119" width="4.7109375" customWidth="1"/>
    <col min="15120" max="15120" width="1.42578125" customWidth="1"/>
    <col min="15121" max="15121" width="4.7109375" customWidth="1"/>
    <col min="15122" max="15122" width="6.7109375" bestFit="1" customWidth="1"/>
    <col min="15361" max="15361" width="4" customWidth="1"/>
    <col min="15362" max="15362" width="35.28515625" bestFit="1" customWidth="1"/>
    <col min="15363" max="15363" width="4.28515625" customWidth="1"/>
    <col min="15364" max="15364" width="1.42578125" customWidth="1"/>
    <col min="15365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4" width="4.28515625" customWidth="1"/>
    <col min="15375" max="15375" width="4.7109375" customWidth="1"/>
    <col min="15376" max="15376" width="1.42578125" customWidth="1"/>
    <col min="15377" max="15377" width="4.7109375" customWidth="1"/>
    <col min="15378" max="15378" width="6.7109375" bestFit="1" customWidth="1"/>
    <col min="15617" max="15617" width="4" customWidth="1"/>
    <col min="15618" max="15618" width="35.28515625" bestFit="1" customWidth="1"/>
    <col min="15619" max="15619" width="4.28515625" customWidth="1"/>
    <col min="15620" max="15620" width="1.42578125" customWidth="1"/>
    <col min="15621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0" width="4.28515625" customWidth="1"/>
    <col min="15631" max="15631" width="4.7109375" customWidth="1"/>
    <col min="15632" max="15632" width="1.42578125" customWidth="1"/>
    <col min="15633" max="15633" width="4.7109375" customWidth="1"/>
    <col min="15634" max="15634" width="6.7109375" bestFit="1" customWidth="1"/>
    <col min="15873" max="15873" width="4" customWidth="1"/>
    <col min="15874" max="15874" width="35.28515625" bestFit="1" customWidth="1"/>
    <col min="15875" max="15875" width="4.28515625" customWidth="1"/>
    <col min="15876" max="15876" width="1.42578125" customWidth="1"/>
    <col min="15877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6" width="4.28515625" customWidth="1"/>
    <col min="15887" max="15887" width="4.7109375" customWidth="1"/>
    <col min="15888" max="15888" width="1.42578125" customWidth="1"/>
    <col min="15889" max="15889" width="4.7109375" customWidth="1"/>
    <col min="15890" max="15890" width="6.7109375" bestFit="1" customWidth="1"/>
    <col min="16129" max="16129" width="4" customWidth="1"/>
    <col min="16130" max="16130" width="35.28515625" bestFit="1" customWidth="1"/>
    <col min="16131" max="16131" width="4.28515625" customWidth="1"/>
    <col min="16132" max="16132" width="1.42578125" customWidth="1"/>
    <col min="16133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2" width="4.28515625" customWidth="1"/>
    <col min="16143" max="16143" width="4.7109375" customWidth="1"/>
    <col min="16144" max="16144" width="1.42578125" customWidth="1"/>
    <col min="16145" max="16145" width="4.7109375" customWidth="1"/>
    <col min="16146" max="16146" width="6.7109375" bestFit="1" customWidth="1"/>
  </cols>
  <sheetData>
    <row r="1" spans="1:26" ht="15.75" thickBot="1"/>
    <row r="2" spans="1:26" ht="14.45" customHeight="1">
      <c r="A2" s="272" t="str">
        <f>'Nasazení do skupin'!B2</f>
        <v>47. MČR mužů dvojice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362"/>
      <c r="M2" s="362"/>
      <c r="N2" s="362"/>
      <c r="O2" s="273"/>
      <c r="P2" s="273"/>
      <c r="Q2" s="273"/>
      <c r="R2" s="274"/>
    </row>
    <row r="3" spans="1:26" ht="15.75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26" ht="32.25" customHeight="1" thickBot="1">
      <c r="A4" s="353" t="s">
        <v>9</v>
      </c>
      <c r="B4" s="354"/>
      <c r="C4" s="359" t="str">
        <f>'Nasazení do skupin'!B3</f>
        <v>Karlovy Vary 1.7.2017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1"/>
    </row>
    <row r="5" spans="1:26" ht="14.45" customHeight="1">
      <c r="A5" s="355"/>
      <c r="B5" s="356"/>
      <c r="C5" s="273">
        <v>1</v>
      </c>
      <c r="D5" s="273"/>
      <c r="E5" s="274"/>
      <c r="F5" s="272">
        <v>2</v>
      </c>
      <c r="G5" s="273"/>
      <c r="H5" s="274"/>
      <c r="I5" s="272">
        <v>3</v>
      </c>
      <c r="J5" s="273"/>
      <c r="K5" s="274"/>
      <c r="L5" s="272">
        <v>4</v>
      </c>
      <c r="M5" s="273"/>
      <c r="N5" s="274"/>
      <c r="O5" s="363" t="s">
        <v>1</v>
      </c>
      <c r="P5" s="364"/>
      <c r="Q5" s="365"/>
      <c r="R5" s="237" t="s">
        <v>2</v>
      </c>
    </row>
    <row r="6" spans="1:26" ht="15" customHeight="1" thickBot="1">
      <c r="A6" s="357"/>
      <c r="B6" s="358"/>
      <c r="C6" s="333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366" t="s">
        <v>3</v>
      </c>
      <c r="P6" s="367"/>
      <c r="Q6" s="368"/>
      <c r="R6" s="238" t="s">
        <v>4</v>
      </c>
    </row>
    <row r="7" spans="1:26" ht="15" customHeight="1">
      <c r="A7" s="326">
        <v>1</v>
      </c>
      <c r="B7" s="329" t="str">
        <f>'Nasazení do skupin'!B14</f>
        <v>SK Liapor - Witte Karlovy Vary z.s. "A"</v>
      </c>
      <c r="C7" s="369"/>
      <c r="D7" s="370"/>
      <c r="E7" s="371"/>
      <c r="F7" s="325"/>
      <c r="G7" s="312"/>
      <c r="H7" s="295"/>
      <c r="I7" s="325"/>
      <c r="J7" s="312"/>
      <c r="K7" s="295"/>
      <c r="L7" s="181"/>
      <c r="M7" s="181"/>
      <c r="N7" s="181"/>
      <c r="O7" s="332"/>
      <c r="P7" s="299"/>
      <c r="Q7" s="287"/>
      <c r="R7" s="283"/>
      <c r="Y7" s="42"/>
    </row>
    <row r="8" spans="1:26" ht="15.75" customHeight="1" thickBot="1">
      <c r="A8" s="327"/>
      <c r="B8" s="330"/>
      <c r="C8" s="372"/>
      <c r="D8" s="373"/>
      <c r="E8" s="374"/>
      <c r="F8" s="306"/>
      <c r="G8" s="308"/>
      <c r="H8" s="296"/>
      <c r="I8" s="306"/>
      <c r="J8" s="308"/>
      <c r="K8" s="296"/>
      <c r="L8" s="236"/>
      <c r="M8" s="236"/>
      <c r="N8" s="236"/>
      <c r="O8" s="304"/>
      <c r="P8" s="300"/>
      <c r="Q8" s="288"/>
      <c r="R8" s="284"/>
    </row>
    <row r="9" spans="1:26" ht="15" customHeight="1">
      <c r="A9" s="327"/>
      <c r="B9" s="330"/>
      <c r="C9" s="372"/>
      <c r="D9" s="373"/>
      <c r="E9" s="374"/>
      <c r="F9" s="293"/>
      <c r="G9" s="297"/>
      <c r="H9" s="322"/>
      <c r="I9" s="293"/>
      <c r="J9" s="297"/>
      <c r="K9" s="322"/>
      <c r="L9" s="239"/>
      <c r="M9" s="239"/>
      <c r="N9" s="239"/>
      <c r="O9" s="289"/>
      <c r="P9" s="291"/>
      <c r="Q9" s="301"/>
      <c r="R9" s="285"/>
      <c r="X9" s="42"/>
      <c r="Y9" s="42"/>
      <c r="Z9" s="42"/>
    </row>
    <row r="10" spans="1:26" ht="15.75" customHeight="1" thickBot="1">
      <c r="A10" s="328"/>
      <c r="B10" s="331"/>
      <c r="C10" s="375"/>
      <c r="D10" s="376"/>
      <c r="E10" s="377"/>
      <c r="F10" s="293"/>
      <c r="G10" s="297"/>
      <c r="H10" s="322"/>
      <c r="I10" s="294"/>
      <c r="J10" s="298"/>
      <c r="K10" s="323"/>
      <c r="L10" s="240"/>
      <c r="M10" s="240"/>
      <c r="N10" s="240"/>
      <c r="O10" s="290"/>
      <c r="P10" s="292"/>
      <c r="Q10" s="302"/>
      <c r="R10" s="286"/>
      <c r="X10" s="42"/>
      <c r="Y10" s="42"/>
      <c r="Z10" s="42"/>
    </row>
    <row r="11" spans="1:26" ht="15" customHeight="1">
      <c r="A11" s="326">
        <v>2</v>
      </c>
      <c r="B11" s="329" t="str">
        <f>'Nasazení do skupin'!B15</f>
        <v>TJ Spartak Čelákovice - oddíl nohejbalu "A"</v>
      </c>
      <c r="C11" s="325"/>
      <c r="D11" s="312"/>
      <c r="E11" s="312"/>
      <c r="F11" s="313" t="s">
        <v>41</v>
      </c>
      <c r="G11" s="314"/>
      <c r="H11" s="315"/>
      <c r="I11" s="312"/>
      <c r="J11" s="312"/>
      <c r="K11" s="295"/>
      <c r="L11" s="181"/>
      <c r="M11" s="181"/>
      <c r="N11" s="181"/>
      <c r="O11" s="332"/>
      <c r="P11" s="299"/>
      <c r="Q11" s="287"/>
      <c r="R11" s="283"/>
    </row>
    <row r="12" spans="1:26" ht="15.75" customHeight="1" thickBot="1">
      <c r="A12" s="327"/>
      <c r="B12" s="330"/>
      <c r="C12" s="306"/>
      <c r="D12" s="308"/>
      <c r="E12" s="308"/>
      <c r="F12" s="316"/>
      <c r="G12" s="317"/>
      <c r="H12" s="318"/>
      <c r="I12" s="308"/>
      <c r="J12" s="308"/>
      <c r="K12" s="296"/>
      <c r="L12" s="236"/>
      <c r="M12" s="236"/>
      <c r="N12" s="236"/>
      <c r="O12" s="304"/>
      <c r="P12" s="300"/>
      <c r="Q12" s="288"/>
      <c r="R12" s="284"/>
    </row>
    <row r="13" spans="1:26" ht="15" customHeight="1">
      <c r="A13" s="327"/>
      <c r="B13" s="330"/>
      <c r="C13" s="293"/>
      <c r="D13" s="297"/>
      <c r="E13" s="297"/>
      <c r="F13" s="316"/>
      <c r="G13" s="317"/>
      <c r="H13" s="318"/>
      <c r="I13" s="297"/>
      <c r="J13" s="297"/>
      <c r="K13" s="322"/>
      <c r="L13" s="239"/>
      <c r="M13" s="239"/>
      <c r="N13" s="239"/>
      <c r="O13" s="289"/>
      <c r="P13" s="291"/>
      <c r="Q13" s="301"/>
      <c r="R13" s="285"/>
    </row>
    <row r="14" spans="1:26" ht="15.75" customHeight="1" thickBot="1">
      <c r="A14" s="328"/>
      <c r="B14" s="331"/>
      <c r="C14" s="294"/>
      <c r="D14" s="298"/>
      <c r="E14" s="298"/>
      <c r="F14" s="319"/>
      <c r="G14" s="320"/>
      <c r="H14" s="321"/>
      <c r="I14" s="297"/>
      <c r="J14" s="297"/>
      <c r="K14" s="322"/>
      <c r="L14" s="239"/>
      <c r="M14" s="239"/>
      <c r="N14" s="239"/>
      <c r="O14" s="290"/>
      <c r="P14" s="292"/>
      <c r="Q14" s="302"/>
      <c r="R14" s="286"/>
    </row>
    <row r="15" spans="1:26" ht="15" customHeight="1">
      <c r="A15" s="326">
        <v>3</v>
      </c>
      <c r="B15" s="329" t="str">
        <f>'Nasazení do skupin'!B16</f>
        <v>TJ SLAVOJ Český Brod "A"</v>
      </c>
      <c r="C15" s="325"/>
      <c r="D15" s="312"/>
      <c r="E15" s="295"/>
      <c r="F15" s="305"/>
      <c r="G15" s="307"/>
      <c r="H15" s="307"/>
      <c r="I15" s="344"/>
      <c r="J15" s="345"/>
      <c r="K15" s="346"/>
      <c r="L15" s="325"/>
      <c r="M15" s="312"/>
      <c r="N15" s="295"/>
      <c r="O15" s="332"/>
      <c r="P15" s="299"/>
      <c r="Q15" s="287"/>
      <c r="R15" s="283"/>
    </row>
    <row r="16" spans="1:26" ht="15.75" customHeight="1" thickBot="1">
      <c r="A16" s="327"/>
      <c r="B16" s="330"/>
      <c r="C16" s="306"/>
      <c r="D16" s="308"/>
      <c r="E16" s="296"/>
      <c r="F16" s="306"/>
      <c r="G16" s="308"/>
      <c r="H16" s="308"/>
      <c r="I16" s="347"/>
      <c r="J16" s="348"/>
      <c r="K16" s="349"/>
      <c r="L16" s="306"/>
      <c r="M16" s="308"/>
      <c r="N16" s="296"/>
      <c r="O16" s="304"/>
      <c r="P16" s="300"/>
      <c r="Q16" s="288"/>
      <c r="R16" s="284"/>
    </row>
    <row r="17" spans="1:54" ht="15" customHeight="1">
      <c r="A17" s="327"/>
      <c r="B17" s="330"/>
      <c r="C17" s="293"/>
      <c r="D17" s="297"/>
      <c r="E17" s="322"/>
      <c r="F17" s="293"/>
      <c r="G17" s="297"/>
      <c r="H17" s="297"/>
      <c r="I17" s="347"/>
      <c r="J17" s="348"/>
      <c r="K17" s="349"/>
      <c r="L17" s="293"/>
      <c r="M17" s="297"/>
      <c r="N17" s="322"/>
      <c r="O17" s="289"/>
      <c r="P17" s="291"/>
      <c r="Q17" s="301"/>
      <c r="R17" s="285"/>
    </row>
    <row r="18" spans="1:54" ht="15.75" customHeight="1" thickBot="1">
      <c r="A18" s="328"/>
      <c r="B18" s="331"/>
      <c r="C18" s="294"/>
      <c r="D18" s="298"/>
      <c r="E18" s="323"/>
      <c r="F18" s="294"/>
      <c r="G18" s="298"/>
      <c r="H18" s="298"/>
      <c r="I18" s="350"/>
      <c r="J18" s="351"/>
      <c r="K18" s="352"/>
      <c r="L18" s="294"/>
      <c r="M18" s="298"/>
      <c r="N18" s="323"/>
      <c r="O18" s="290"/>
      <c r="P18" s="292"/>
      <c r="Q18" s="302"/>
      <c r="R18" s="286"/>
    </row>
    <row r="19" spans="1:54" ht="15" customHeight="1">
      <c r="A19" s="326">
        <v>4</v>
      </c>
      <c r="B19" s="329" t="str">
        <f>'Nasazení do skupin'!B17</f>
        <v>Sportovní klub Nohejbal Žatec "B"</v>
      </c>
      <c r="C19" s="325"/>
      <c r="D19" s="312"/>
      <c r="E19" s="295"/>
      <c r="F19" s="325"/>
      <c r="G19" s="312"/>
      <c r="H19" s="295"/>
      <c r="I19" s="305"/>
      <c r="J19" s="307"/>
      <c r="K19" s="307"/>
      <c r="L19" s="335">
        <v>2017</v>
      </c>
      <c r="M19" s="336"/>
      <c r="N19" s="337"/>
      <c r="O19" s="303"/>
      <c r="P19" s="299"/>
      <c r="Q19" s="287"/>
      <c r="R19" s="283"/>
    </row>
    <row r="20" spans="1:54" ht="15.75" customHeight="1" thickBot="1">
      <c r="A20" s="327"/>
      <c r="B20" s="330"/>
      <c r="C20" s="306"/>
      <c r="D20" s="308"/>
      <c r="E20" s="296"/>
      <c r="F20" s="306"/>
      <c r="G20" s="308"/>
      <c r="H20" s="296"/>
      <c r="I20" s="306"/>
      <c r="J20" s="308"/>
      <c r="K20" s="308"/>
      <c r="L20" s="338"/>
      <c r="M20" s="339"/>
      <c r="N20" s="340"/>
      <c r="O20" s="304"/>
      <c r="P20" s="300"/>
      <c r="Q20" s="288"/>
      <c r="R20" s="284"/>
    </row>
    <row r="21" spans="1:54" ht="15" customHeight="1">
      <c r="A21" s="327"/>
      <c r="B21" s="330"/>
      <c r="C21" s="293"/>
      <c r="D21" s="297"/>
      <c r="E21" s="322"/>
      <c r="F21" s="293"/>
      <c r="G21" s="297"/>
      <c r="H21" s="322"/>
      <c r="I21" s="293"/>
      <c r="J21" s="297"/>
      <c r="K21" s="297"/>
      <c r="L21" s="338"/>
      <c r="M21" s="339"/>
      <c r="N21" s="340"/>
      <c r="O21" s="289"/>
      <c r="P21" s="291"/>
      <c r="Q21" s="301"/>
      <c r="R21" s="285"/>
    </row>
    <row r="22" spans="1:54" ht="15.75" customHeight="1" thickBot="1">
      <c r="A22" s="328"/>
      <c r="B22" s="331"/>
      <c r="C22" s="294"/>
      <c r="D22" s="298"/>
      <c r="E22" s="323"/>
      <c r="F22" s="294"/>
      <c r="G22" s="298"/>
      <c r="H22" s="323"/>
      <c r="I22" s="294"/>
      <c r="J22" s="298"/>
      <c r="K22" s="298"/>
      <c r="L22" s="341"/>
      <c r="M22" s="342"/>
      <c r="N22" s="343"/>
      <c r="O22" s="290"/>
      <c r="P22" s="292"/>
      <c r="Q22" s="302"/>
      <c r="R22" s="286"/>
    </row>
    <row r="23" spans="1:54" ht="15" customHeight="1">
      <c r="A23" s="324"/>
      <c r="B23" s="309"/>
      <c r="C23" s="309"/>
      <c r="D23" s="310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43"/>
      <c r="P23" s="44"/>
      <c r="Q23" s="44"/>
      <c r="R23" s="45"/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54" ht="21.75" customHeight="1">
      <c r="A24" s="324"/>
      <c r="B24" s="309"/>
      <c r="C24" s="309"/>
      <c r="D24" s="310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46"/>
      <c r="P24" s="44"/>
      <c r="Q24" s="42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54" ht="15" customHeight="1">
      <c r="A25" s="324"/>
      <c r="B25" s="309"/>
      <c r="C25" s="309"/>
      <c r="D25" s="310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43"/>
      <c r="P25" s="44"/>
      <c r="Q25" s="44"/>
      <c r="R25" s="45"/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54" ht="15" customHeight="1">
      <c r="A26" s="324"/>
      <c r="B26" s="309"/>
      <c r="C26" s="309"/>
      <c r="D26" s="310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46"/>
      <c r="P26" s="44"/>
      <c r="Q26" s="42"/>
      <c r="R26" s="45"/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54" ht="15" customHeight="1">
      <c r="A27" s="324"/>
      <c r="B27" s="309"/>
      <c r="C27" s="309"/>
      <c r="D27" s="310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43"/>
      <c r="P27" s="44"/>
      <c r="Q27" s="44"/>
      <c r="R27" s="45"/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54" ht="15" customHeight="1">
      <c r="A28" s="324"/>
      <c r="B28" s="309"/>
      <c r="C28" s="309"/>
      <c r="D28" s="310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46"/>
      <c r="P28" s="44"/>
      <c r="Q28" s="42"/>
      <c r="R28" s="45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54" ht="23.25">
      <c r="P29" s="311"/>
      <c r="Q29" s="311"/>
      <c r="R29" s="241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</row>
    <row r="31" spans="1:54"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</row>
    <row r="32" spans="1:54"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</row>
    <row r="33" spans="20:54" ht="20.25">
      <c r="T33" s="278"/>
      <c r="U33" s="278"/>
      <c r="V33" s="278"/>
      <c r="W33" s="278"/>
      <c r="X33" s="278"/>
      <c r="Y33" s="278"/>
      <c r="Z33" s="278"/>
      <c r="AA33" s="280"/>
      <c r="AB33" s="280"/>
      <c r="AC33" s="280"/>
      <c r="AD33" s="280"/>
      <c r="AE33" s="280"/>
      <c r="AF33" s="280"/>
      <c r="AG33" s="2"/>
      <c r="AH33" s="2"/>
      <c r="AI33" s="278"/>
      <c r="AJ33" s="278"/>
      <c r="AK33" s="278"/>
      <c r="AL33" s="278"/>
      <c r="AM33" s="278"/>
      <c r="AN33" s="278"/>
      <c r="AO33" s="6"/>
      <c r="AP33" s="5"/>
      <c r="AQ33" s="5"/>
      <c r="AR33" s="5"/>
      <c r="AS33" s="5"/>
      <c r="AT33" s="5"/>
      <c r="AU33" s="278"/>
      <c r="AV33" s="278"/>
      <c r="AW33" s="278"/>
      <c r="AX33" s="278"/>
      <c r="AY33" s="2"/>
      <c r="AZ33" s="2"/>
      <c r="BA33" s="2"/>
      <c r="BB33" s="2"/>
    </row>
    <row r="35" spans="20:54" ht="20.25">
      <c r="T35" s="280"/>
      <c r="U35" s="280"/>
      <c r="V35" s="280"/>
      <c r="W35" s="280"/>
      <c r="X35" s="280"/>
      <c r="Y35" s="280"/>
      <c r="Z35" s="280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"/>
      <c r="AL35" s="280"/>
      <c r="AM35" s="280"/>
      <c r="AN35" s="280"/>
      <c r="AO35" s="280"/>
      <c r="AP35" s="280"/>
      <c r="AQ35" s="280"/>
      <c r="AR35" s="280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</row>
    <row r="38" spans="20:54" ht="15.75">
      <c r="T38" s="282"/>
      <c r="U38" s="282"/>
      <c r="V38" s="282"/>
      <c r="W38" s="282"/>
      <c r="X38" s="282"/>
      <c r="Y38" s="282"/>
      <c r="Z38" s="3"/>
      <c r="AA38" s="282"/>
      <c r="AB38" s="282"/>
      <c r="AC38" s="3"/>
      <c r="AD38" s="3"/>
      <c r="AE38" s="3"/>
      <c r="AF38" s="282"/>
      <c r="AG38" s="282"/>
      <c r="AH38" s="282"/>
      <c r="AI38" s="282"/>
      <c r="AJ38" s="282"/>
      <c r="AK38" s="282"/>
      <c r="AL38" s="3"/>
      <c r="AM38" s="3"/>
      <c r="AN38" s="3"/>
      <c r="AO38" s="3"/>
      <c r="AP38" s="3"/>
      <c r="AQ38" s="3"/>
      <c r="AR38" s="282"/>
      <c r="AS38" s="282"/>
      <c r="AT38" s="282"/>
      <c r="AU38" s="282"/>
      <c r="AV38" s="282"/>
      <c r="AW38" s="282"/>
      <c r="AX38" s="3"/>
      <c r="AY38" s="3"/>
      <c r="AZ38" s="3"/>
      <c r="BA38" s="3"/>
      <c r="BB38" s="3"/>
    </row>
    <row r="41" spans="20:54" ht="15" customHeight="1"/>
    <row r="45" spans="20:54"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</row>
    <row r="46" spans="20:54"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</row>
    <row r="50" spans="20:54" ht="23.25"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</row>
    <row r="51" spans="20:54" ht="20.25">
      <c r="T51" s="278"/>
      <c r="U51" s="278"/>
      <c r="V51" s="278"/>
      <c r="W51" s="278"/>
      <c r="X51" s="278"/>
      <c r="Y51" s="278"/>
      <c r="Z51" s="278"/>
      <c r="AA51" s="280"/>
      <c r="AB51" s="280"/>
      <c r="AC51" s="280"/>
      <c r="AD51" s="280"/>
      <c r="AE51" s="280"/>
      <c r="AF51" s="280"/>
      <c r="AG51" s="2"/>
      <c r="AH51" s="2"/>
      <c r="AI51" s="278"/>
      <c r="AJ51" s="278"/>
      <c r="AK51" s="278"/>
      <c r="AL51" s="278"/>
      <c r="AM51" s="278"/>
      <c r="AN51" s="278"/>
      <c r="AO51" s="6"/>
      <c r="AP51" s="5"/>
      <c r="AQ51" s="5"/>
      <c r="AR51" s="5"/>
      <c r="AS51" s="5"/>
      <c r="AT51" s="5"/>
      <c r="AU51" s="278"/>
      <c r="AV51" s="278"/>
      <c r="AW51" s="278"/>
      <c r="AX51" s="278"/>
      <c r="AY51" s="2"/>
      <c r="AZ51" s="2"/>
      <c r="BA51" s="2"/>
      <c r="BB51" s="2"/>
    </row>
    <row r="53" spans="20:54" ht="20.25">
      <c r="T53" s="280"/>
      <c r="U53" s="280"/>
      <c r="V53" s="280"/>
      <c r="W53" s="280"/>
      <c r="X53" s="280"/>
      <c r="Y53" s="280"/>
      <c r="Z53" s="280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"/>
      <c r="AL53" s="280"/>
      <c r="AM53" s="280"/>
      <c r="AN53" s="280"/>
      <c r="AO53" s="280"/>
      <c r="AP53" s="280"/>
      <c r="AQ53" s="280"/>
      <c r="AR53" s="280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</row>
    <row r="56" spans="20:54" ht="15.75">
      <c r="T56" s="282"/>
      <c r="U56" s="282"/>
      <c r="V56" s="282"/>
      <c r="W56" s="282"/>
      <c r="X56" s="282"/>
      <c r="Y56" s="282"/>
      <c r="Z56" s="3"/>
      <c r="AA56" s="282"/>
      <c r="AB56" s="282"/>
      <c r="AC56" s="3"/>
      <c r="AD56" s="3"/>
      <c r="AE56" s="3"/>
      <c r="AF56" s="282"/>
      <c r="AG56" s="282"/>
      <c r="AH56" s="282"/>
      <c r="AI56" s="282"/>
      <c r="AJ56" s="282"/>
      <c r="AK56" s="282"/>
      <c r="AL56" s="3"/>
      <c r="AM56" s="3"/>
      <c r="AN56" s="3"/>
      <c r="AO56" s="3"/>
      <c r="AP56" s="3"/>
      <c r="AQ56" s="3"/>
      <c r="AR56" s="282"/>
      <c r="AS56" s="282"/>
      <c r="AT56" s="282"/>
      <c r="AU56" s="282"/>
      <c r="AV56" s="282"/>
      <c r="AW56" s="282"/>
      <c r="AX56" s="3"/>
      <c r="AY56" s="3"/>
      <c r="AZ56" s="3"/>
      <c r="BA56" s="3"/>
      <c r="BB56" s="3"/>
    </row>
    <row r="59" spans="20:54" ht="15" customHeight="1"/>
    <row r="63" spans="20:54"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</row>
    <row r="64" spans="20:54"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</row>
    <row r="68" spans="20:54" ht="23.25"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</row>
    <row r="70" spans="20:54" ht="23.25"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</row>
    <row r="71" spans="20:54" ht="20.25">
      <c r="T71" s="278"/>
      <c r="U71" s="278"/>
      <c r="V71" s="278"/>
      <c r="W71" s="278"/>
      <c r="X71" s="278"/>
      <c r="Y71" s="278"/>
      <c r="Z71" s="278"/>
      <c r="AA71" s="280"/>
      <c r="AB71" s="280"/>
      <c r="AC71" s="280"/>
      <c r="AD71" s="280"/>
      <c r="AE71" s="280"/>
      <c r="AF71" s="280"/>
      <c r="AG71" s="2"/>
      <c r="AH71" s="2"/>
      <c r="AI71" s="278"/>
      <c r="AJ71" s="278"/>
      <c r="AK71" s="278"/>
      <c r="AL71" s="278"/>
      <c r="AM71" s="278"/>
      <c r="AN71" s="278"/>
      <c r="AO71" s="6"/>
      <c r="AP71" s="5"/>
      <c r="AQ71" s="5"/>
      <c r="AR71" s="5"/>
      <c r="AS71" s="5"/>
      <c r="AT71" s="5"/>
      <c r="AU71" s="278"/>
      <c r="AV71" s="278"/>
      <c r="AW71" s="278"/>
      <c r="AX71" s="278"/>
      <c r="AY71" s="2"/>
      <c r="AZ71" s="2"/>
      <c r="BA71" s="2"/>
      <c r="BB71" s="2"/>
    </row>
    <row r="73" spans="20:54" ht="20.25">
      <c r="T73" s="280"/>
      <c r="U73" s="280"/>
      <c r="V73" s="280"/>
      <c r="W73" s="280"/>
      <c r="X73" s="280"/>
      <c r="Y73" s="280"/>
      <c r="Z73" s="280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"/>
      <c r="AL73" s="280"/>
      <c r="AM73" s="280"/>
      <c r="AN73" s="280"/>
      <c r="AO73" s="280"/>
      <c r="AP73" s="280"/>
      <c r="AQ73" s="280"/>
      <c r="AR73" s="280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</row>
    <row r="76" spans="20:54" ht="15.75">
      <c r="T76" s="282"/>
      <c r="U76" s="282"/>
      <c r="V76" s="282"/>
      <c r="W76" s="282"/>
      <c r="X76" s="282"/>
      <c r="Y76" s="282"/>
      <c r="Z76" s="3"/>
      <c r="AA76" s="282"/>
      <c r="AB76" s="282"/>
      <c r="AC76" s="3"/>
      <c r="AD76" s="3"/>
      <c r="AE76" s="3"/>
      <c r="AF76" s="282"/>
      <c r="AG76" s="282"/>
      <c r="AH76" s="282"/>
      <c r="AI76" s="282"/>
      <c r="AJ76" s="282"/>
      <c r="AK76" s="282"/>
      <c r="AL76" s="3"/>
      <c r="AM76" s="3"/>
      <c r="AN76" s="3"/>
      <c r="AO76" s="3"/>
      <c r="AP76" s="3"/>
      <c r="AQ76" s="3"/>
      <c r="AR76" s="282"/>
      <c r="AS76" s="282"/>
      <c r="AT76" s="282"/>
      <c r="AU76" s="282"/>
      <c r="AV76" s="282"/>
      <c r="AW76" s="282"/>
      <c r="AX76" s="3"/>
      <c r="AY76" s="3"/>
      <c r="AZ76" s="3"/>
      <c r="BA76" s="3"/>
      <c r="BB76" s="3"/>
    </row>
    <row r="83" spans="20:54"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78"/>
      <c r="AT83" s="278"/>
      <c r="AU83" s="278"/>
      <c r="AV83" s="278"/>
      <c r="AW83" s="278"/>
      <c r="AX83" s="278"/>
      <c r="AY83" s="278"/>
      <c r="AZ83" s="278"/>
      <c r="BA83" s="278"/>
      <c r="BB83" s="278"/>
    </row>
    <row r="84" spans="20:54">
      <c r="T84" s="278"/>
      <c r="U84" s="278"/>
      <c r="V84" s="278"/>
      <c r="W84" s="278"/>
      <c r="X84" s="278"/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278"/>
      <c r="AU84" s="278"/>
      <c r="AV84" s="278"/>
      <c r="AW84" s="278"/>
      <c r="AX84" s="278"/>
      <c r="AY84" s="278"/>
      <c r="AZ84" s="278"/>
      <c r="BA84" s="278"/>
      <c r="BB84" s="278"/>
    </row>
  </sheetData>
  <mergeCells count="170">
    <mergeCell ref="T71:Z71"/>
    <mergeCell ref="AA71:AF71"/>
    <mergeCell ref="AI71:AN71"/>
    <mergeCell ref="AU71:AX71"/>
    <mergeCell ref="AI51:AN51"/>
    <mergeCell ref="AU51:AX51"/>
    <mergeCell ref="T56:Y56"/>
    <mergeCell ref="AA56:AB56"/>
    <mergeCell ref="AF56:AK56"/>
    <mergeCell ref="AR56:AW56"/>
    <mergeCell ref="T63:BB64"/>
    <mergeCell ref="T68:BB68"/>
    <mergeCell ref="T70:BB70"/>
    <mergeCell ref="T53:Z53"/>
    <mergeCell ref="AA53:AJ53"/>
    <mergeCell ref="AL53:AR53"/>
    <mergeCell ref="AS53:BB53"/>
    <mergeCell ref="A2:R3"/>
    <mergeCell ref="C4:R4"/>
    <mergeCell ref="O5:Q5"/>
    <mergeCell ref="O6:Q6"/>
    <mergeCell ref="A23:A24"/>
    <mergeCell ref="B23:C24"/>
    <mergeCell ref="E23:N24"/>
    <mergeCell ref="A25:A26"/>
    <mergeCell ref="B25:C26"/>
    <mergeCell ref="E25:N26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P19:P20"/>
    <mergeCell ref="T83:BB84"/>
    <mergeCell ref="T73:Z73"/>
    <mergeCell ref="AA73:AJ73"/>
    <mergeCell ref="AL73:AR73"/>
    <mergeCell ref="AS73:BB73"/>
    <mergeCell ref="T76:Y76"/>
    <mergeCell ref="AA76:AB76"/>
    <mergeCell ref="AF76:AK76"/>
    <mergeCell ref="AR76:AW76"/>
    <mergeCell ref="T38:Y38"/>
    <mergeCell ref="AA38:AB38"/>
    <mergeCell ref="AF38:AK38"/>
    <mergeCell ref="AR38:AW38"/>
    <mergeCell ref="T45:BB46"/>
    <mergeCell ref="T50:BB50"/>
    <mergeCell ref="T51:Z51"/>
    <mergeCell ref="AA51:AF51"/>
    <mergeCell ref="O19:O20"/>
    <mergeCell ref="P29:Q29"/>
    <mergeCell ref="T29:BB29"/>
    <mergeCell ref="T31:BB32"/>
    <mergeCell ref="T33:Z33"/>
    <mergeCell ref="AA33:AF33"/>
    <mergeCell ref="AI33:AN33"/>
    <mergeCell ref="AU33:AX33"/>
    <mergeCell ref="T35:Z35"/>
    <mergeCell ref="AA35:AJ35"/>
    <mergeCell ref="AL35:AR35"/>
    <mergeCell ref="AS35:BB35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B19:B22"/>
    <mergeCell ref="D23:D24"/>
    <mergeCell ref="G19:G20"/>
    <mergeCell ref="H19:H20"/>
    <mergeCell ref="D25:D26"/>
    <mergeCell ref="A19:A22"/>
    <mergeCell ref="I19:I20"/>
    <mergeCell ref="J19:J20"/>
    <mergeCell ref="K19:K20"/>
    <mergeCell ref="C21:C22"/>
    <mergeCell ref="D21:D22"/>
    <mergeCell ref="E19:E20"/>
    <mergeCell ref="F19:F20"/>
    <mergeCell ref="E27:N28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G15:G16"/>
    <mergeCell ref="H15:H16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P13:P14"/>
    <mergeCell ref="O13:O14"/>
    <mergeCell ref="Q13:Q14"/>
    <mergeCell ref="R13:R14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Q15:Q16"/>
    <mergeCell ref="R15:R16"/>
    <mergeCell ref="R17:R18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72"/>
  <sheetViews>
    <sheetView showGridLines="0" zoomScaleNormal="100" workbookViewId="0">
      <selection activeCell="U18" sqref="U18"/>
    </sheetView>
  </sheetViews>
  <sheetFormatPr defaultRowHeight="15"/>
  <cols>
    <col min="1" max="1" width="4" style="230" customWidth="1"/>
    <col min="2" max="2" width="35.285156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4" width="4.28515625" customWidth="1"/>
    <col min="15" max="15" width="4.7109375" customWidth="1"/>
    <col min="16" max="16" width="1.42578125" customWidth="1"/>
    <col min="17" max="17" width="4.7109375" customWidth="1"/>
    <col min="18" max="18" width="6.7109375" customWidth="1"/>
    <col min="200" max="200" width="4" customWidth="1"/>
    <col min="201" max="201" width="35.28515625" bestFit="1" customWidth="1"/>
    <col min="202" max="202" width="4.28515625" customWidth="1"/>
    <col min="203" max="203" width="1.42578125" customWidth="1"/>
    <col min="204" max="205" width="4.28515625" customWidth="1"/>
    <col min="206" max="206" width="1.42578125" customWidth="1"/>
    <col min="207" max="208" width="4.28515625" customWidth="1"/>
    <col min="209" max="209" width="1.42578125" customWidth="1"/>
    <col min="210" max="211" width="4.28515625" customWidth="1"/>
    <col min="212" max="212" width="1.42578125" customWidth="1"/>
    <col min="213" max="213" width="4.28515625" customWidth="1"/>
    <col min="214" max="214" width="4.7109375" customWidth="1"/>
    <col min="215" max="215" width="1.42578125" customWidth="1"/>
    <col min="216" max="216" width="4.7109375" customWidth="1"/>
    <col min="217" max="217" width="6.7109375" bestFit="1" customWidth="1"/>
    <col min="456" max="456" width="4" customWidth="1"/>
    <col min="457" max="457" width="35.28515625" bestFit="1" customWidth="1"/>
    <col min="458" max="458" width="4.28515625" customWidth="1"/>
    <col min="459" max="459" width="1.42578125" customWidth="1"/>
    <col min="460" max="461" width="4.28515625" customWidth="1"/>
    <col min="462" max="462" width="1.42578125" customWidth="1"/>
    <col min="463" max="464" width="4.28515625" customWidth="1"/>
    <col min="465" max="465" width="1.42578125" customWidth="1"/>
    <col min="466" max="467" width="4.28515625" customWidth="1"/>
    <col min="468" max="468" width="1.42578125" customWidth="1"/>
    <col min="469" max="469" width="4.28515625" customWidth="1"/>
    <col min="470" max="470" width="4.7109375" customWidth="1"/>
    <col min="471" max="471" width="1.42578125" customWidth="1"/>
    <col min="472" max="472" width="4.7109375" customWidth="1"/>
    <col min="473" max="473" width="6.7109375" bestFit="1" customWidth="1"/>
    <col min="712" max="712" width="4" customWidth="1"/>
    <col min="713" max="713" width="35.28515625" bestFit="1" customWidth="1"/>
    <col min="714" max="714" width="4.28515625" customWidth="1"/>
    <col min="715" max="715" width="1.42578125" customWidth="1"/>
    <col min="716" max="717" width="4.28515625" customWidth="1"/>
    <col min="718" max="718" width="1.42578125" customWidth="1"/>
    <col min="719" max="720" width="4.28515625" customWidth="1"/>
    <col min="721" max="721" width="1.42578125" customWidth="1"/>
    <col min="722" max="723" width="4.28515625" customWidth="1"/>
    <col min="724" max="724" width="1.42578125" customWidth="1"/>
    <col min="725" max="725" width="4.28515625" customWidth="1"/>
    <col min="726" max="726" width="4.7109375" customWidth="1"/>
    <col min="727" max="727" width="1.42578125" customWidth="1"/>
    <col min="728" max="728" width="4.7109375" customWidth="1"/>
    <col min="729" max="729" width="6.7109375" bestFit="1" customWidth="1"/>
    <col min="968" max="968" width="4" customWidth="1"/>
    <col min="969" max="969" width="35.28515625" bestFit="1" customWidth="1"/>
    <col min="970" max="970" width="4.28515625" customWidth="1"/>
    <col min="971" max="971" width="1.42578125" customWidth="1"/>
    <col min="972" max="973" width="4.28515625" customWidth="1"/>
    <col min="974" max="974" width="1.42578125" customWidth="1"/>
    <col min="975" max="976" width="4.28515625" customWidth="1"/>
    <col min="977" max="977" width="1.42578125" customWidth="1"/>
    <col min="978" max="979" width="4.28515625" customWidth="1"/>
    <col min="980" max="980" width="1.42578125" customWidth="1"/>
    <col min="981" max="981" width="4.28515625" customWidth="1"/>
    <col min="982" max="982" width="4.7109375" customWidth="1"/>
    <col min="983" max="983" width="1.42578125" customWidth="1"/>
    <col min="984" max="984" width="4.7109375" customWidth="1"/>
    <col min="985" max="985" width="6.7109375" bestFit="1" customWidth="1"/>
    <col min="1224" max="1224" width="4" customWidth="1"/>
    <col min="1225" max="1225" width="35.28515625" bestFit="1" customWidth="1"/>
    <col min="1226" max="1226" width="4.28515625" customWidth="1"/>
    <col min="1227" max="1227" width="1.42578125" customWidth="1"/>
    <col min="1228" max="1229" width="4.28515625" customWidth="1"/>
    <col min="1230" max="1230" width="1.42578125" customWidth="1"/>
    <col min="1231" max="1232" width="4.28515625" customWidth="1"/>
    <col min="1233" max="1233" width="1.42578125" customWidth="1"/>
    <col min="1234" max="1235" width="4.28515625" customWidth="1"/>
    <col min="1236" max="1236" width="1.42578125" customWidth="1"/>
    <col min="1237" max="1237" width="4.28515625" customWidth="1"/>
    <col min="1238" max="1238" width="4.7109375" customWidth="1"/>
    <col min="1239" max="1239" width="1.42578125" customWidth="1"/>
    <col min="1240" max="1240" width="4.7109375" customWidth="1"/>
    <col min="1241" max="1241" width="6.7109375" bestFit="1" customWidth="1"/>
    <col min="1480" max="1480" width="4" customWidth="1"/>
    <col min="1481" max="1481" width="35.28515625" bestFit="1" customWidth="1"/>
    <col min="1482" max="1482" width="4.28515625" customWidth="1"/>
    <col min="1483" max="1483" width="1.42578125" customWidth="1"/>
    <col min="1484" max="1485" width="4.28515625" customWidth="1"/>
    <col min="1486" max="1486" width="1.42578125" customWidth="1"/>
    <col min="1487" max="1488" width="4.28515625" customWidth="1"/>
    <col min="1489" max="1489" width="1.42578125" customWidth="1"/>
    <col min="1490" max="1491" width="4.28515625" customWidth="1"/>
    <col min="1492" max="1492" width="1.42578125" customWidth="1"/>
    <col min="1493" max="1493" width="4.28515625" customWidth="1"/>
    <col min="1494" max="1494" width="4.7109375" customWidth="1"/>
    <col min="1495" max="1495" width="1.42578125" customWidth="1"/>
    <col min="1496" max="1496" width="4.7109375" customWidth="1"/>
    <col min="1497" max="1497" width="6.7109375" bestFit="1" customWidth="1"/>
    <col min="1736" max="1736" width="4" customWidth="1"/>
    <col min="1737" max="1737" width="35.28515625" bestFit="1" customWidth="1"/>
    <col min="1738" max="1738" width="4.28515625" customWidth="1"/>
    <col min="1739" max="1739" width="1.42578125" customWidth="1"/>
    <col min="1740" max="1741" width="4.28515625" customWidth="1"/>
    <col min="1742" max="1742" width="1.42578125" customWidth="1"/>
    <col min="1743" max="1744" width="4.28515625" customWidth="1"/>
    <col min="1745" max="1745" width="1.42578125" customWidth="1"/>
    <col min="1746" max="1747" width="4.28515625" customWidth="1"/>
    <col min="1748" max="1748" width="1.42578125" customWidth="1"/>
    <col min="1749" max="1749" width="4.28515625" customWidth="1"/>
    <col min="1750" max="1750" width="4.7109375" customWidth="1"/>
    <col min="1751" max="1751" width="1.42578125" customWidth="1"/>
    <col min="1752" max="1752" width="4.7109375" customWidth="1"/>
    <col min="1753" max="1753" width="6.7109375" bestFit="1" customWidth="1"/>
    <col min="1992" max="1992" width="4" customWidth="1"/>
    <col min="1993" max="1993" width="35.28515625" bestFit="1" customWidth="1"/>
    <col min="1994" max="1994" width="4.28515625" customWidth="1"/>
    <col min="1995" max="1995" width="1.42578125" customWidth="1"/>
    <col min="1996" max="1997" width="4.28515625" customWidth="1"/>
    <col min="1998" max="1998" width="1.42578125" customWidth="1"/>
    <col min="1999" max="2000" width="4.28515625" customWidth="1"/>
    <col min="2001" max="2001" width="1.42578125" customWidth="1"/>
    <col min="2002" max="2003" width="4.28515625" customWidth="1"/>
    <col min="2004" max="2004" width="1.42578125" customWidth="1"/>
    <col min="2005" max="2005" width="4.28515625" customWidth="1"/>
    <col min="2006" max="2006" width="4.7109375" customWidth="1"/>
    <col min="2007" max="2007" width="1.42578125" customWidth="1"/>
    <col min="2008" max="2008" width="4.7109375" customWidth="1"/>
    <col min="2009" max="2009" width="6.7109375" bestFit="1" customWidth="1"/>
    <col min="2248" max="2248" width="4" customWidth="1"/>
    <col min="2249" max="2249" width="35.28515625" bestFit="1" customWidth="1"/>
    <col min="2250" max="2250" width="4.28515625" customWidth="1"/>
    <col min="2251" max="2251" width="1.42578125" customWidth="1"/>
    <col min="2252" max="2253" width="4.28515625" customWidth="1"/>
    <col min="2254" max="2254" width="1.42578125" customWidth="1"/>
    <col min="2255" max="2256" width="4.28515625" customWidth="1"/>
    <col min="2257" max="2257" width="1.42578125" customWidth="1"/>
    <col min="2258" max="2259" width="4.28515625" customWidth="1"/>
    <col min="2260" max="2260" width="1.42578125" customWidth="1"/>
    <col min="2261" max="2261" width="4.28515625" customWidth="1"/>
    <col min="2262" max="2262" width="4.7109375" customWidth="1"/>
    <col min="2263" max="2263" width="1.42578125" customWidth="1"/>
    <col min="2264" max="2264" width="4.7109375" customWidth="1"/>
    <col min="2265" max="2265" width="6.7109375" bestFit="1" customWidth="1"/>
    <col min="2504" max="2504" width="4" customWidth="1"/>
    <col min="2505" max="2505" width="35.28515625" bestFit="1" customWidth="1"/>
    <col min="2506" max="2506" width="4.28515625" customWidth="1"/>
    <col min="2507" max="2507" width="1.42578125" customWidth="1"/>
    <col min="2508" max="2509" width="4.28515625" customWidth="1"/>
    <col min="2510" max="2510" width="1.42578125" customWidth="1"/>
    <col min="2511" max="2512" width="4.28515625" customWidth="1"/>
    <col min="2513" max="2513" width="1.42578125" customWidth="1"/>
    <col min="2514" max="2515" width="4.28515625" customWidth="1"/>
    <col min="2516" max="2516" width="1.42578125" customWidth="1"/>
    <col min="2517" max="2517" width="4.28515625" customWidth="1"/>
    <col min="2518" max="2518" width="4.7109375" customWidth="1"/>
    <col min="2519" max="2519" width="1.42578125" customWidth="1"/>
    <col min="2520" max="2520" width="4.7109375" customWidth="1"/>
    <col min="2521" max="2521" width="6.7109375" bestFit="1" customWidth="1"/>
    <col min="2760" max="2760" width="4" customWidth="1"/>
    <col min="2761" max="2761" width="35.28515625" bestFit="1" customWidth="1"/>
    <col min="2762" max="2762" width="4.28515625" customWidth="1"/>
    <col min="2763" max="2763" width="1.42578125" customWidth="1"/>
    <col min="2764" max="2765" width="4.28515625" customWidth="1"/>
    <col min="2766" max="2766" width="1.42578125" customWidth="1"/>
    <col min="2767" max="2768" width="4.28515625" customWidth="1"/>
    <col min="2769" max="2769" width="1.42578125" customWidth="1"/>
    <col min="2770" max="2771" width="4.28515625" customWidth="1"/>
    <col min="2772" max="2772" width="1.42578125" customWidth="1"/>
    <col min="2773" max="2773" width="4.28515625" customWidth="1"/>
    <col min="2774" max="2774" width="4.7109375" customWidth="1"/>
    <col min="2775" max="2775" width="1.42578125" customWidth="1"/>
    <col min="2776" max="2776" width="4.7109375" customWidth="1"/>
    <col min="2777" max="2777" width="6.7109375" bestFit="1" customWidth="1"/>
    <col min="3016" max="3016" width="4" customWidth="1"/>
    <col min="3017" max="3017" width="35.28515625" bestFit="1" customWidth="1"/>
    <col min="3018" max="3018" width="4.28515625" customWidth="1"/>
    <col min="3019" max="3019" width="1.42578125" customWidth="1"/>
    <col min="3020" max="3021" width="4.28515625" customWidth="1"/>
    <col min="3022" max="3022" width="1.42578125" customWidth="1"/>
    <col min="3023" max="3024" width="4.28515625" customWidth="1"/>
    <col min="3025" max="3025" width="1.42578125" customWidth="1"/>
    <col min="3026" max="3027" width="4.28515625" customWidth="1"/>
    <col min="3028" max="3028" width="1.42578125" customWidth="1"/>
    <col min="3029" max="3029" width="4.28515625" customWidth="1"/>
    <col min="3030" max="3030" width="4.7109375" customWidth="1"/>
    <col min="3031" max="3031" width="1.42578125" customWidth="1"/>
    <col min="3032" max="3032" width="4.7109375" customWidth="1"/>
    <col min="3033" max="3033" width="6.7109375" bestFit="1" customWidth="1"/>
    <col min="3272" max="3272" width="4" customWidth="1"/>
    <col min="3273" max="3273" width="35.28515625" bestFit="1" customWidth="1"/>
    <col min="3274" max="3274" width="4.28515625" customWidth="1"/>
    <col min="3275" max="3275" width="1.42578125" customWidth="1"/>
    <col min="3276" max="3277" width="4.28515625" customWidth="1"/>
    <col min="3278" max="3278" width="1.42578125" customWidth="1"/>
    <col min="3279" max="3280" width="4.28515625" customWidth="1"/>
    <col min="3281" max="3281" width="1.42578125" customWidth="1"/>
    <col min="3282" max="3283" width="4.28515625" customWidth="1"/>
    <col min="3284" max="3284" width="1.42578125" customWidth="1"/>
    <col min="3285" max="3285" width="4.28515625" customWidth="1"/>
    <col min="3286" max="3286" width="4.7109375" customWidth="1"/>
    <col min="3287" max="3287" width="1.42578125" customWidth="1"/>
    <col min="3288" max="3288" width="4.7109375" customWidth="1"/>
    <col min="3289" max="3289" width="6.7109375" bestFit="1" customWidth="1"/>
    <col min="3528" max="3528" width="4" customWidth="1"/>
    <col min="3529" max="3529" width="35.28515625" bestFit="1" customWidth="1"/>
    <col min="3530" max="3530" width="4.28515625" customWidth="1"/>
    <col min="3531" max="3531" width="1.42578125" customWidth="1"/>
    <col min="3532" max="3533" width="4.28515625" customWidth="1"/>
    <col min="3534" max="3534" width="1.42578125" customWidth="1"/>
    <col min="3535" max="3536" width="4.28515625" customWidth="1"/>
    <col min="3537" max="3537" width="1.42578125" customWidth="1"/>
    <col min="3538" max="3539" width="4.28515625" customWidth="1"/>
    <col min="3540" max="3540" width="1.42578125" customWidth="1"/>
    <col min="3541" max="3541" width="4.28515625" customWidth="1"/>
    <col min="3542" max="3542" width="4.7109375" customWidth="1"/>
    <col min="3543" max="3543" width="1.42578125" customWidth="1"/>
    <col min="3544" max="3544" width="4.7109375" customWidth="1"/>
    <col min="3545" max="3545" width="6.7109375" bestFit="1" customWidth="1"/>
    <col min="3784" max="3784" width="4" customWidth="1"/>
    <col min="3785" max="3785" width="35.28515625" bestFit="1" customWidth="1"/>
    <col min="3786" max="3786" width="4.28515625" customWidth="1"/>
    <col min="3787" max="3787" width="1.42578125" customWidth="1"/>
    <col min="3788" max="3789" width="4.28515625" customWidth="1"/>
    <col min="3790" max="3790" width="1.42578125" customWidth="1"/>
    <col min="3791" max="3792" width="4.28515625" customWidth="1"/>
    <col min="3793" max="3793" width="1.42578125" customWidth="1"/>
    <col min="3794" max="3795" width="4.28515625" customWidth="1"/>
    <col min="3796" max="3796" width="1.42578125" customWidth="1"/>
    <col min="3797" max="3797" width="4.28515625" customWidth="1"/>
    <col min="3798" max="3798" width="4.7109375" customWidth="1"/>
    <col min="3799" max="3799" width="1.42578125" customWidth="1"/>
    <col min="3800" max="3800" width="4.7109375" customWidth="1"/>
    <col min="3801" max="3801" width="6.7109375" bestFit="1" customWidth="1"/>
    <col min="4040" max="4040" width="4" customWidth="1"/>
    <col min="4041" max="4041" width="35.28515625" bestFit="1" customWidth="1"/>
    <col min="4042" max="4042" width="4.28515625" customWidth="1"/>
    <col min="4043" max="4043" width="1.42578125" customWidth="1"/>
    <col min="4044" max="4045" width="4.28515625" customWidth="1"/>
    <col min="4046" max="4046" width="1.42578125" customWidth="1"/>
    <col min="4047" max="4048" width="4.28515625" customWidth="1"/>
    <col min="4049" max="4049" width="1.42578125" customWidth="1"/>
    <col min="4050" max="4051" width="4.28515625" customWidth="1"/>
    <col min="4052" max="4052" width="1.42578125" customWidth="1"/>
    <col min="4053" max="4053" width="4.28515625" customWidth="1"/>
    <col min="4054" max="4054" width="4.7109375" customWidth="1"/>
    <col min="4055" max="4055" width="1.42578125" customWidth="1"/>
    <col min="4056" max="4056" width="4.7109375" customWidth="1"/>
    <col min="4057" max="4057" width="6.7109375" bestFit="1" customWidth="1"/>
    <col min="4296" max="4296" width="4" customWidth="1"/>
    <col min="4297" max="4297" width="35.28515625" bestFit="1" customWidth="1"/>
    <col min="4298" max="4298" width="4.28515625" customWidth="1"/>
    <col min="4299" max="4299" width="1.42578125" customWidth="1"/>
    <col min="4300" max="4301" width="4.28515625" customWidth="1"/>
    <col min="4302" max="4302" width="1.42578125" customWidth="1"/>
    <col min="4303" max="4304" width="4.28515625" customWidth="1"/>
    <col min="4305" max="4305" width="1.42578125" customWidth="1"/>
    <col min="4306" max="4307" width="4.28515625" customWidth="1"/>
    <col min="4308" max="4308" width="1.42578125" customWidth="1"/>
    <col min="4309" max="4309" width="4.28515625" customWidth="1"/>
    <col min="4310" max="4310" width="4.7109375" customWidth="1"/>
    <col min="4311" max="4311" width="1.42578125" customWidth="1"/>
    <col min="4312" max="4312" width="4.7109375" customWidth="1"/>
    <col min="4313" max="4313" width="6.7109375" bestFit="1" customWidth="1"/>
    <col min="4552" max="4552" width="4" customWidth="1"/>
    <col min="4553" max="4553" width="35.28515625" bestFit="1" customWidth="1"/>
    <col min="4554" max="4554" width="4.28515625" customWidth="1"/>
    <col min="4555" max="4555" width="1.42578125" customWidth="1"/>
    <col min="4556" max="4557" width="4.28515625" customWidth="1"/>
    <col min="4558" max="4558" width="1.42578125" customWidth="1"/>
    <col min="4559" max="4560" width="4.28515625" customWidth="1"/>
    <col min="4561" max="4561" width="1.42578125" customWidth="1"/>
    <col min="4562" max="4563" width="4.28515625" customWidth="1"/>
    <col min="4564" max="4564" width="1.42578125" customWidth="1"/>
    <col min="4565" max="4565" width="4.28515625" customWidth="1"/>
    <col min="4566" max="4566" width="4.7109375" customWidth="1"/>
    <col min="4567" max="4567" width="1.42578125" customWidth="1"/>
    <col min="4568" max="4568" width="4.7109375" customWidth="1"/>
    <col min="4569" max="4569" width="6.7109375" bestFit="1" customWidth="1"/>
    <col min="4808" max="4808" width="4" customWidth="1"/>
    <col min="4809" max="4809" width="35.28515625" bestFit="1" customWidth="1"/>
    <col min="4810" max="4810" width="4.28515625" customWidth="1"/>
    <col min="4811" max="4811" width="1.42578125" customWidth="1"/>
    <col min="4812" max="4813" width="4.28515625" customWidth="1"/>
    <col min="4814" max="4814" width="1.42578125" customWidth="1"/>
    <col min="4815" max="4816" width="4.28515625" customWidth="1"/>
    <col min="4817" max="4817" width="1.42578125" customWidth="1"/>
    <col min="4818" max="4819" width="4.28515625" customWidth="1"/>
    <col min="4820" max="4820" width="1.42578125" customWidth="1"/>
    <col min="4821" max="4821" width="4.28515625" customWidth="1"/>
    <col min="4822" max="4822" width="4.7109375" customWidth="1"/>
    <col min="4823" max="4823" width="1.42578125" customWidth="1"/>
    <col min="4824" max="4824" width="4.7109375" customWidth="1"/>
    <col min="4825" max="4825" width="6.7109375" bestFit="1" customWidth="1"/>
    <col min="5064" max="5064" width="4" customWidth="1"/>
    <col min="5065" max="5065" width="35.28515625" bestFit="1" customWidth="1"/>
    <col min="5066" max="5066" width="4.28515625" customWidth="1"/>
    <col min="5067" max="5067" width="1.42578125" customWidth="1"/>
    <col min="5068" max="5069" width="4.28515625" customWidth="1"/>
    <col min="5070" max="5070" width="1.42578125" customWidth="1"/>
    <col min="5071" max="5072" width="4.28515625" customWidth="1"/>
    <col min="5073" max="5073" width="1.42578125" customWidth="1"/>
    <col min="5074" max="5075" width="4.28515625" customWidth="1"/>
    <col min="5076" max="5076" width="1.42578125" customWidth="1"/>
    <col min="5077" max="5077" width="4.28515625" customWidth="1"/>
    <col min="5078" max="5078" width="4.7109375" customWidth="1"/>
    <col min="5079" max="5079" width="1.42578125" customWidth="1"/>
    <col min="5080" max="5080" width="4.7109375" customWidth="1"/>
    <col min="5081" max="5081" width="6.7109375" bestFit="1" customWidth="1"/>
    <col min="5320" max="5320" width="4" customWidth="1"/>
    <col min="5321" max="5321" width="35.28515625" bestFit="1" customWidth="1"/>
    <col min="5322" max="5322" width="4.28515625" customWidth="1"/>
    <col min="5323" max="5323" width="1.42578125" customWidth="1"/>
    <col min="5324" max="5325" width="4.28515625" customWidth="1"/>
    <col min="5326" max="5326" width="1.42578125" customWidth="1"/>
    <col min="5327" max="5328" width="4.28515625" customWidth="1"/>
    <col min="5329" max="5329" width="1.42578125" customWidth="1"/>
    <col min="5330" max="5331" width="4.28515625" customWidth="1"/>
    <col min="5332" max="5332" width="1.42578125" customWidth="1"/>
    <col min="5333" max="5333" width="4.28515625" customWidth="1"/>
    <col min="5334" max="5334" width="4.7109375" customWidth="1"/>
    <col min="5335" max="5335" width="1.42578125" customWidth="1"/>
    <col min="5336" max="5336" width="4.7109375" customWidth="1"/>
    <col min="5337" max="5337" width="6.7109375" bestFit="1" customWidth="1"/>
    <col min="5576" max="5576" width="4" customWidth="1"/>
    <col min="5577" max="5577" width="35.28515625" bestFit="1" customWidth="1"/>
    <col min="5578" max="5578" width="4.28515625" customWidth="1"/>
    <col min="5579" max="5579" width="1.42578125" customWidth="1"/>
    <col min="5580" max="5581" width="4.28515625" customWidth="1"/>
    <col min="5582" max="5582" width="1.42578125" customWidth="1"/>
    <col min="5583" max="5584" width="4.28515625" customWidth="1"/>
    <col min="5585" max="5585" width="1.42578125" customWidth="1"/>
    <col min="5586" max="5587" width="4.28515625" customWidth="1"/>
    <col min="5588" max="5588" width="1.42578125" customWidth="1"/>
    <col min="5589" max="5589" width="4.28515625" customWidth="1"/>
    <col min="5590" max="5590" width="4.7109375" customWidth="1"/>
    <col min="5591" max="5591" width="1.42578125" customWidth="1"/>
    <col min="5592" max="5592" width="4.7109375" customWidth="1"/>
    <col min="5593" max="5593" width="6.7109375" bestFit="1" customWidth="1"/>
    <col min="5832" max="5832" width="4" customWidth="1"/>
    <col min="5833" max="5833" width="35.28515625" bestFit="1" customWidth="1"/>
    <col min="5834" max="5834" width="4.28515625" customWidth="1"/>
    <col min="5835" max="5835" width="1.42578125" customWidth="1"/>
    <col min="5836" max="5837" width="4.28515625" customWidth="1"/>
    <col min="5838" max="5838" width="1.42578125" customWidth="1"/>
    <col min="5839" max="5840" width="4.28515625" customWidth="1"/>
    <col min="5841" max="5841" width="1.42578125" customWidth="1"/>
    <col min="5842" max="5843" width="4.28515625" customWidth="1"/>
    <col min="5844" max="5844" width="1.42578125" customWidth="1"/>
    <col min="5845" max="5845" width="4.28515625" customWidth="1"/>
    <col min="5846" max="5846" width="4.7109375" customWidth="1"/>
    <col min="5847" max="5847" width="1.42578125" customWidth="1"/>
    <col min="5848" max="5848" width="4.7109375" customWidth="1"/>
    <col min="5849" max="5849" width="6.7109375" bestFit="1" customWidth="1"/>
    <col min="6088" max="6088" width="4" customWidth="1"/>
    <col min="6089" max="6089" width="35.28515625" bestFit="1" customWidth="1"/>
    <col min="6090" max="6090" width="4.28515625" customWidth="1"/>
    <col min="6091" max="6091" width="1.42578125" customWidth="1"/>
    <col min="6092" max="6093" width="4.28515625" customWidth="1"/>
    <col min="6094" max="6094" width="1.42578125" customWidth="1"/>
    <col min="6095" max="6096" width="4.28515625" customWidth="1"/>
    <col min="6097" max="6097" width="1.42578125" customWidth="1"/>
    <col min="6098" max="6099" width="4.28515625" customWidth="1"/>
    <col min="6100" max="6100" width="1.42578125" customWidth="1"/>
    <col min="6101" max="6101" width="4.28515625" customWidth="1"/>
    <col min="6102" max="6102" width="4.7109375" customWidth="1"/>
    <col min="6103" max="6103" width="1.42578125" customWidth="1"/>
    <col min="6104" max="6104" width="4.7109375" customWidth="1"/>
    <col min="6105" max="6105" width="6.7109375" bestFit="1" customWidth="1"/>
    <col min="6344" max="6344" width="4" customWidth="1"/>
    <col min="6345" max="6345" width="35.28515625" bestFit="1" customWidth="1"/>
    <col min="6346" max="6346" width="4.28515625" customWidth="1"/>
    <col min="6347" max="6347" width="1.42578125" customWidth="1"/>
    <col min="6348" max="6349" width="4.28515625" customWidth="1"/>
    <col min="6350" max="6350" width="1.42578125" customWidth="1"/>
    <col min="6351" max="6352" width="4.28515625" customWidth="1"/>
    <col min="6353" max="6353" width="1.42578125" customWidth="1"/>
    <col min="6354" max="6355" width="4.28515625" customWidth="1"/>
    <col min="6356" max="6356" width="1.42578125" customWidth="1"/>
    <col min="6357" max="6357" width="4.28515625" customWidth="1"/>
    <col min="6358" max="6358" width="4.7109375" customWidth="1"/>
    <col min="6359" max="6359" width="1.42578125" customWidth="1"/>
    <col min="6360" max="6360" width="4.7109375" customWidth="1"/>
    <col min="6361" max="6361" width="6.7109375" bestFit="1" customWidth="1"/>
    <col min="6600" max="6600" width="4" customWidth="1"/>
    <col min="6601" max="6601" width="35.28515625" bestFit="1" customWidth="1"/>
    <col min="6602" max="6602" width="4.28515625" customWidth="1"/>
    <col min="6603" max="6603" width="1.42578125" customWidth="1"/>
    <col min="6604" max="6605" width="4.28515625" customWidth="1"/>
    <col min="6606" max="6606" width="1.42578125" customWidth="1"/>
    <col min="6607" max="6608" width="4.28515625" customWidth="1"/>
    <col min="6609" max="6609" width="1.42578125" customWidth="1"/>
    <col min="6610" max="6611" width="4.28515625" customWidth="1"/>
    <col min="6612" max="6612" width="1.42578125" customWidth="1"/>
    <col min="6613" max="6613" width="4.28515625" customWidth="1"/>
    <col min="6614" max="6614" width="4.7109375" customWidth="1"/>
    <col min="6615" max="6615" width="1.42578125" customWidth="1"/>
    <col min="6616" max="6616" width="4.7109375" customWidth="1"/>
    <col min="6617" max="6617" width="6.7109375" bestFit="1" customWidth="1"/>
    <col min="6856" max="6856" width="4" customWidth="1"/>
    <col min="6857" max="6857" width="35.28515625" bestFit="1" customWidth="1"/>
    <col min="6858" max="6858" width="4.28515625" customWidth="1"/>
    <col min="6859" max="6859" width="1.42578125" customWidth="1"/>
    <col min="6860" max="6861" width="4.28515625" customWidth="1"/>
    <col min="6862" max="6862" width="1.42578125" customWidth="1"/>
    <col min="6863" max="6864" width="4.28515625" customWidth="1"/>
    <col min="6865" max="6865" width="1.42578125" customWidth="1"/>
    <col min="6866" max="6867" width="4.28515625" customWidth="1"/>
    <col min="6868" max="6868" width="1.42578125" customWidth="1"/>
    <col min="6869" max="6869" width="4.28515625" customWidth="1"/>
    <col min="6870" max="6870" width="4.7109375" customWidth="1"/>
    <col min="6871" max="6871" width="1.42578125" customWidth="1"/>
    <col min="6872" max="6872" width="4.7109375" customWidth="1"/>
    <col min="6873" max="6873" width="6.7109375" bestFit="1" customWidth="1"/>
    <col min="7112" max="7112" width="4" customWidth="1"/>
    <col min="7113" max="7113" width="35.28515625" bestFit="1" customWidth="1"/>
    <col min="7114" max="7114" width="4.28515625" customWidth="1"/>
    <col min="7115" max="7115" width="1.42578125" customWidth="1"/>
    <col min="7116" max="7117" width="4.28515625" customWidth="1"/>
    <col min="7118" max="7118" width="1.42578125" customWidth="1"/>
    <col min="7119" max="7120" width="4.28515625" customWidth="1"/>
    <col min="7121" max="7121" width="1.42578125" customWidth="1"/>
    <col min="7122" max="7123" width="4.28515625" customWidth="1"/>
    <col min="7124" max="7124" width="1.42578125" customWidth="1"/>
    <col min="7125" max="7125" width="4.28515625" customWidth="1"/>
    <col min="7126" max="7126" width="4.7109375" customWidth="1"/>
    <col min="7127" max="7127" width="1.42578125" customWidth="1"/>
    <col min="7128" max="7128" width="4.7109375" customWidth="1"/>
    <col min="7129" max="7129" width="6.7109375" bestFit="1" customWidth="1"/>
    <col min="7368" max="7368" width="4" customWidth="1"/>
    <col min="7369" max="7369" width="35.28515625" bestFit="1" customWidth="1"/>
    <col min="7370" max="7370" width="4.28515625" customWidth="1"/>
    <col min="7371" max="7371" width="1.42578125" customWidth="1"/>
    <col min="7372" max="7373" width="4.28515625" customWidth="1"/>
    <col min="7374" max="7374" width="1.42578125" customWidth="1"/>
    <col min="7375" max="7376" width="4.28515625" customWidth="1"/>
    <col min="7377" max="7377" width="1.42578125" customWidth="1"/>
    <col min="7378" max="7379" width="4.28515625" customWidth="1"/>
    <col min="7380" max="7380" width="1.42578125" customWidth="1"/>
    <col min="7381" max="7381" width="4.28515625" customWidth="1"/>
    <col min="7382" max="7382" width="4.7109375" customWidth="1"/>
    <col min="7383" max="7383" width="1.42578125" customWidth="1"/>
    <col min="7384" max="7384" width="4.7109375" customWidth="1"/>
    <col min="7385" max="7385" width="6.7109375" bestFit="1" customWidth="1"/>
    <col min="7624" max="7624" width="4" customWidth="1"/>
    <col min="7625" max="7625" width="35.28515625" bestFit="1" customWidth="1"/>
    <col min="7626" max="7626" width="4.28515625" customWidth="1"/>
    <col min="7627" max="7627" width="1.42578125" customWidth="1"/>
    <col min="7628" max="7629" width="4.28515625" customWidth="1"/>
    <col min="7630" max="7630" width="1.42578125" customWidth="1"/>
    <col min="7631" max="7632" width="4.28515625" customWidth="1"/>
    <col min="7633" max="7633" width="1.42578125" customWidth="1"/>
    <col min="7634" max="7635" width="4.28515625" customWidth="1"/>
    <col min="7636" max="7636" width="1.42578125" customWidth="1"/>
    <col min="7637" max="7637" width="4.28515625" customWidth="1"/>
    <col min="7638" max="7638" width="4.7109375" customWidth="1"/>
    <col min="7639" max="7639" width="1.42578125" customWidth="1"/>
    <col min="7640" max="7640" width="4.7109375" customWidth="1"/>
    <col min="7641" max="7641" width="6.7109375" bestFit="1" customWidth="1"/>
    <col min="7880" max="7880" width="4" customWidth="1"/>
    <col min="7881" max="7881" width="35.28515625" bestFit="1" customWidth="1"/>
    <col min="7882" max="7882" width="4.28515625" customWidth="1"/>
    <col min="7883" max="7883" width="1.42578125" customWidth="1"/>
    <col min="7884" max="7885" width="4.28515625" customWidth="1"/>
    <col min="7886" max="7886" width="1.42578125" customWidth="1"/>
    <col min="7887" max="7888" width="4.28515625" customWidth="1"/>
    <col min="7889" max="7889" width="1.42578125" customWidth="1"/>
    <col min="7890" max="7891" width="4.28515625" customWidth="1"/>
    <col min="7892" max="7892" width="1.42578125" customWidth="1"/>
    <col min="7893" max="7893" width="4.28515625" customWidth="1"/>
    <col min="7894" max="7894" width="4.7109375" customWidth="1"/>
    <col min="7895" max="7895" width="1.42578125" customWidth="1"/>
    <col min="7896" max="7896" width="4.7109375" customWidth="1"/>
    <col min="7897" max="7897" width="6.7109375" bestFit="1" customWidth="1"/>
    <col min="8136" max="8136" width="4" customWidth="1"/>
    <col min="8137" max="8137" width="35.28515625" bestFit="1" customWidth="1"/>
    <col min="8138" max="8138" width="4.28515625" customWidth="1"/>
    <col min="8139" max="8139" width="1.42578125" customWidth="1"/>
    <col min="8140" max="8141" width="4.28515625" customWidth="1"/>
    <col min="8142" max="8142" width="1.42578125" customWidth="1"/>
    <col min="8143" max="8144" width="4.28515625" customWidth="1"/>
    <col min="8145" max="8145" width="1.42578125" customWidth="1"/>
    <col min="8146" max="8147" width="4.28515625" customWidth="1"/>
    <col min="8148" max="8148" width="1.42578125" customWidth="1"/>
    <col min="8149" max="8149" width="4.28515625" customWidth="1"/>
    <col min="8150" max="8150" width="4.7109375" customWidth="1"/>
    <col min="8151" max="8151" width="1.42578125" customWidth="1"/>
    <col min="8152" max="8152" width="4.7109375" customWidth="1"/>
    <col min="8153" max="8153" width="6.7109375" bestFit="1" customWidth="1"/>
    <col min="8392" max="8392" width="4" customWidth="1"/>
    <col min="8393" max="8393" width="35.28515625" bestFit="1" customWidth="1"/>
    <col min="8394" max="8394" width="4.28515625" customWidth="1"/>
    <col min="8395" max="8395" width="1.42578125" customWidth="1"/>
    <col min="8396" max="8397" width="4.28515625" customWidth="1"/>
    <col min="8398" max="8398" width="1.42578125" customWidth="1"/>
    <col min="8399" max="8400" width="4.28515625" customWidth="1"/>
    <col min="8401" max="8401" width="1.42578125" customWidth="1"/>
    <col min="8402" max="8403" width="4.28515625" customWidth="1"/>
    <col min="8404" max="8404" width="1.42578125" customWidth="1"/>
    <col min="8405" max="8405" width="4.28515625" customWidth="1"/>
    <col min="8406" max="8406" width="4.7109375" customWidth="1"/>
    <col min="8407" max="8407" width="1.42578125" customWidth="1"/>
    <col min="8408" max="8408" width="4.7109375" customWidth="1"/>
    <col min="8409" max="8409" width="6.7109375" bestFit="1" customWidth="1"/>
    <col min="8648" max="8648" width="4" customWidth="1"/>
    <col min="8649" max="8649" width="35.28515625" bestFit="1" customWidth="1"/>
    <col min="8650" max="8650" width="4.28515625" customWidth="1"/>
    <col min="8651" max="8651" width="1.42578125" customWidth="1"/>
    <col min="8652" max="8653" width="4.28515625" customWidth="1"/>
    <col min="8654" max="8654" width="1.42578125" customWidth="1"/>
    <col min="8655" max="8656" width="4.28515625" customWidth="1"/>
    <col min="8657" max="8657" width="1.42578125" customWidth="1"/>
    <col min="8658" max="8659" width="4.28515625" customWidth="1"/>
    <col min="8660" max="8660" width="1.42578125" customWidth="1"/>
    <col min="8661" max="8661" width="4.28515625" customWidth="1"/>
    <col min="8662" max="8662" width="4.7109375" customWidth="1"/>
    <col min="8663" max="8663" width="1.42578125" customWidth="1"/>
    <col min="8664" max="8664" width="4.7109375" customWidth="1"/>
    <col min="8665" max="8665" width="6.7109375" bestFit="1" customWidth="1"/>
    <col min="8904" max="8904" width="4" customWidth="1"/>
    <col min="8905" max="8905" width="35.28515625" bestFit="1" customWidth="1"/>
    <col min="8906" max="8906" width="4.28515625" customWidth="1"/>
    <col min="8907" max="8907" width="1.42578125" customWidth="1"/>
    <col min="8908" max="8909" width="4.28515625" customWidth="1"/>
    <col min="8910" max="8910" width="1.42578125" customWidth="1"/>
    <col min="8911" max="8912" width="4.28515625" customWidth="1"/>
    <col min="8913" max="8913" width="1.42578125" customWidth="1"/>
    <col min="8914" max="8915" width="4.28515625" customWidth="1"/>
    <col min="8916" max="8916" width="1.42578125" customWidth="1"/>
    <col min="8917" max="8917" width="4.28515625" customWidth="1"/>
    <col min="8918" max="8918" width="4.7109375" customWidth="1"/>
    <col min="8919" max="8919" width="1.42578125" customWidth="1"/>
    <col min="8920" max="8920" width="4.7109375" customWidth="1"/>
    <col min="8921" max="8921" width="6.7109375" bestFit="1" customWidth="1"/>
    <col min="9160" max="9160" width="4" customWidth="1"/>
    <col min="9161" max="9161" width="35.28515625" bestFit="1" customWidth="1"/>
    <col min="9162" max="9162" width="4.28515625" customWidth="1"/>
    <col min="9163" max="9163" width="1.42578125" customWidth="1"/>
    <col min="9164" max="9165" width="4.28515625" customWidth="1"/>
    <col min="9166" max="9166" width="1.42578125" customWidth="1"/>
    <col min="9167" max="9168" width="4.28515625" customWidth="1"/>
    <col min="9169" max="9169" width="1.42578125" customWidth="1"/>
    <col min="9170" max="9171" width="4.28515625" customWidth="1"/>
    <col min="9172" max="9172" width="1.42578125" customWidth="1"/>
    <col min="9173" max="9173" width="4.28515625" customWidth="1"/>
    <col min="9174" max="9174" width="4.7109375" customWidth="1"/>
    <col min="9175" max="9175" width="1.42578125" customWidth="1"/>
    <col min="9176" max="9176" width="4.7109375" customWidth="1"/>
    <col min="9177" max="9177" width="6.7109375" bestFit="1" customWidth="1"/>
    <col min="9416" max="9416" width="4" customWidth="1"/>
    <col min="9417" max="9417" width="35.28515625" bestFit="1" customWidth="1"/>
    <col min="9418" max="9418" width="4.28515625" customWidth="1"/>
    <col min="9419" max="9419" width="1.42578125" customWidth="1"/>
    <col min="9420" max="9421" width="4.28515625" customWidth="1"/>
    <col min="9422" max="9422" width="1.42578125" customWidth="1"/>
    <col min="9423" max="9424" width="4.28515625" customWidth="1"/>
    <col min="9425" max="9425" width="1.42578125" customWidth="1"/>
    <col min="9426" max="9427" width="4.28515625" customWidth="1"/>
    <col min="9428" max="9428" width="1.42578125" customWidth="1"/>
    <col min="9429" max="9429" width="4.28515625" customWidth="1"/>
    <col min="9430" max="9430" width="4.7109375" customWidth="1"/>
    <col min="9431" max="9431" width="1.42578125" customWidth="1"/>
    <col min="9432" max="9432" width="4.7109375" customWidth="1"/>
    <col min="9433" max="9433" width="6.7109375" bestFit="1" customWidth="1"/>
    <col min="9672" max="9672" width="4" customWidth="1"/>
    <col min="9673" max="9673" width="35.28515625" bestFit="1" customWidth="1"/>
    <col min="9674" max="9674" width="4.28515625" customWidth="1"/>
    <col min="9675" max="9675" width="1.42578125" customWidth="1"/>
    <col min="9676" max="9677" width="4.28515625" customWidth="1"/>
    <col min="9678" max="9678" width="1.42578125" customWidth="1"/>
    <col min="9679" max="9680" width="4.28515625" customWidth="1"/>
    <col min="9681" max="9681" width="1.42578125" customWidth="1"/>
    <col min="9682" max="9683" width="4.28515625" customWidth="1"/>
    <col min="9684" max="9684" width="1.42578125" customWidth="1"/>
    <col min="9685" max="9685" width="4.28515625" customWidth="1"/>
    <col min="9686" max="9686" width="4.7109375" customWidth="1"/>
    <col min="9687" max="9687" width="1.42578125" customWidth="1"/>
    <col min="9688" max="9688" width="4.7109375" customWidth="1"/>
    <col min="9689" max="9689" width="6.7109375" bestFit="1" customWidth="1"/>
    <col min="9928" max="9928" width="4" customWidth="1"/>
    <col min="9929" max="9929" width="35.28515625" bestFit="1" customWidth="1"/>
    <col min="9930" max="9930" width="4.28515625" customWidth="1"/>
    <col min="9931" max="9931" width="1.42578125" customWidth="1"/>
    <col min="9932" max="9933" width="4.28515625" customWidth="1"/>
    <col min="9934" max="9934" width="1.42578125" customWidth="1"/>
    <col min="9935" max="9936" width="4.28515625" customWidth="1"/>
    <col min="9937" max="9937" width="1.42578125" customWidth="1"/>
    <col min="9938" max="9939" width="4.28515625" customWidth="1"/>
    <col min="9940" max="9940" width="1.42578125" customWidth="1"/>
    <col min="9941" max="9941" width="4.28515625" customWidth="1"/>
    <col min="9942" max="9942" width="4.7109375" customWidth="1"/>
    <col min="9943" max="9943" width="1.42578125" customWidth="1"/>
    <col min="9944" max="9944" width="4.7109375" customWidth="1"/>
    <col min="9945" max="9945" width="6.7109375" bestFit="1" customWidth="1"/>
    <col min="10184" max="10184" width="4" customWidth="1"/>
    <col min="10185" max="10185" width="35.28515625" bestFit="1" customWidth="1"/>
    <col min="10186" max="10186" width="4.28515625" customWidth="1"/>
    <col min="10187" max="10187" width="1.42578125" customWidth="1"/>
    <col min="10188" max="10189" width="4.28515625" customWidth="1"/>
    <col min="10190" max="10190" width="1.42578125" customWidth="1"/>
    <col min="10191" max="10192" width="4.28515625" customWidth="1"/>
    <col min="10193" max="10193" width="1.42578125" customWidth="1"/>
    <col min="10194" max="10195" width="4.28515625" customWidth="1"/>
    <col min="10196" max="10196" width="1.42578125" customWidth="1"/>
    <col min="10197" max="10197" width="4.28515625" customWidth="1"/>
    <col min="10198" max="10198" width="4.7109375" customWidth="1"/>
    <col min="10199" max="10199" width="1.42578125" customWidth="1"/>
    <col min="10200" max="10200" width="4.7109375" customWidth="1"/>
    <col min="10201" max="10201" width="6.7109375" bestFit="1" customWidth="1"/>
    <col min="10440" max="10440" width="4" customWidth="1"/>
    <col min="10441" max="10441" width="35.28515625" bestFit="1" customWidth="1"/>
    <col min="10442" max="10442" width="4.28515625" customWidth="1"/>
    <col min="10443" max="10443" width="1.42578125" customWidth="1"/>
    <col min="10444" max="10445" width="4.28515625" customWidth="1"/>
    <col min="10446" max="10446" width="1.42578125" customWidth="1"/>
    <col min="10447" max="10448" width="4.28515625" customWidth="1"/>
    <col min="10449" max="10449" width="1.42578125" customWidth="1"/>
    <col min="10450" max="10451" width="4.28515625" customWidth="1"/>
    <col min="10452" max="10452" width="1.42578125" customWidth="1"/>
    <col min="10453" max="10453" width="4.28515625" customWidth="1"/>
    <col min="10454" max="10454" width="4.7109375" customWidth="1"/>
    <col min="10455" max="10455" width="1.42578125" customWidth="1"/>
    <col min="10456" max="10456" width="4.7109375" customWidth="1"/>
    <col min="10457" max="10457" width="6.7109375" bestFit="1" customWidth="1"/>
    <col min="10696" max="10696" width="4" customWidth="1"/>
    <col min="10697" max="10697" width="35.28515625" bestFit="1" customWidth="1"/>
    <col min="10698" max="10698" width="4.28515625" customWidth="1"/>
    <col min="10699" max="10699" width="1.42578125" customWidth="1"/>
    <col min="10700" max="10701" width="4.28515625" customWidth="1"/>
    <col min="10702" max="10702" width="1.42578125" customWidth="1"/>
    <col min="10703" max="10704" width="4.28515625" customWidth="1"/>
    <col min="10705" max="10705" width="1.42578125" customWidth="1"/>
    <col min="10706" max="10707" width="4.28515625" customWidth="1"/>
    <col min="10708" max="10708" width="1.42578125" customWidth="1"/>
    <col min="10709" max="10709" width="4.28515625" customWidth="1"/>
    <col min="10710" max="10710" width="4.7109375" customWidth="1"/>
    <col min="10711" max="10711" width="1.42578125" customWidth="1"/>
    <col min="10712" max="10712" width="4.7109375" customWidth="1"/>
    <col min="10713" max="10713" width="6.7109375" bestFit="1" customWidth="1"/>
    <col min="10952" max="10952" width="4" customWidth="1"/>
    <col min="10953" max="10953" width="35.28515625" bestFit="1" customWidth="1"/>
    <col min="10954" max="10954" width="4.28515625" customWidth="1"/>
    <col min="10955" max="10955" width="1.42578125" customWidth="1"/>
    <col min="10956" max="10957" width="4.28515625" customWidth="1"/>
    <col min="10958" max="10958" width="1.42578125" customWidth="1"/>
    <col min="10959" max="10960" width="4.28515625" customWidth="1"/>
    <col min="10961" max="10961" width="1.42578125" customWidth="1"/>
    <col min="10962" max="10963" width="4.28515625" customWidth="1"/>
    <col min="10964" max="10964" width="1.42578125" customWidth="1"/>
    <col min="10965" max="10965" width="4.28515625" customWidth="1"/>
    <col min="10966" max="10966" width="4.7109375" customWidth="1"/>
    <col min="10967" max="10967" width="1.42578125" customWidth="1"/>
    <col min="10968" max="10968" width="4.7109375" customWidth="1"/>
    <col min="10969" max="10969" width="6.7109375" bestFit="1" customWidth="1"/>
    <col min="11208" max="11208" width="4" customWidth="1"/>
    <col min="11209" max="11209" width="35.28515625" bestFit="1" customWidth="1"/>
    <col min="11210" max="11210" width="4.28515625" customWidth="1"/>
    <col min="11211" max="11211" width="1.42578125" customWidth="1"/>
    <col min="11212" max="11213" width="4.28515625" customWidth="1"/>
    <col min="11214" max="11214" width="1.42578125" customWidth="1"/>
    <col min="11215" max="11216" width="4.28515625" customWidth="1"/>
    <col min="11217" max="11217" width="1.42578125" customWidth="1"/>
    <col min="11218" max="11219" width="4.28515625" customWidth="1"/>
    <col min="11220" max="11220" width="1.42578125" customWidth="1"/>
    <col min="11221" max="11221" width="4.28515625" customWidth="1"/>
    <col min="11222" max="11222" width="4.7109375" customWidth="1"/>
    <col min="11223" max="11223" width="1.42578125" customWidth="1"/>
    <col min="11224" max="11224" width="4.7109375" customWidth="1"/>
    <col min="11225" max="11225" width="6.7109375" bestFit="1" customWidth="1"/>
    <col min="11464" max="11464" width="4" customWidth="1"/>
    <col min="11465" max="11465" width="35.28515625" bestFit="1" customWidth="1"/>
    <col min="11466" max="11466" width="4.28515625" customWidth="1"/>
    <col min="11467" max="11467" width="1.42578125" customWidth="1"/>
    <col min="11468" max="11469" width="4.28515625" customWidth="1"/>
    <col min="11470" max="11470" width="1.42578125" customWidth="1"/>
    <col min="11471" max="11472" width="4.28515625" customWidth="1"/>
    <col min="11473" max="11473" width="1.42578125" customWidth="1"/>
    <col min="11474" max="11475" width="4.28515625" customWidth="1"/>
    <col min="11476" max="11476" width="1.42578125" customWidth="1"/>
    <col min="11477" max="11477" width="4.28515625" customWidth="1"/>
    <col min="11478" max="11478" width="4.7109375" customWidth="1"/>
    <col min="11479" max="11479" width="1.42578125" customWidth="1"/>
    <col min="11480" max="11480" width="4.7109375" customWidth="1"/>
    <col min="11481" max="11481" width="6.7109375" bestFit="1" customWidth="1"/>
    <col min="11720" max="11720" width="4" customWidth="1"/>
    <col min="11721" max="11721" width="35.28515625" bestFit="1" customWidth="1"/>
    <col min="11722" max="11722" width="4.28515625" customWidth="1"/>
    <col min="11723" max="11723" width="1.42578125" customWidth="1"/>
    <col min="11724" max="11725" width="4.28515625" customWidth="1"/>
    <col min="11726" max="11726" width="1.42578125" customWidth="1"/>
    <col min="11727" max="11728" width="4.28515625" customWidth="1"/>
    <col min="11729" max="11729" width="1.42578125" customWidth="1"/>
    <col min="11730" max="11731" width="4.28515625" customWidth="1"/>
    <col min="11732" max="11732" width="1.42578125" customWidth="1"/>
    <col min="11733" max="11733" width="4.28515625" customWidth="1"/>
    <col min="11734" max="11734" width="4.7109375" customWidth="1"/>
    <col min="11735" max="11735" width="1.42578125" customWidth="1"/>
    <col min="11736" max="11736" width="4.7109375" customWidth="1"/>
    <col min="11737" max="11737" width="6.7109375" bestFit="1" customWidth="1"/>
    <col min="11976" max="11976" width="4" customWidth="1"/>
    <col min="11977" max="11977" width="35.28515625" bestFit="1" customWidth="1"/>
    <col min="11978" max="11978" width="4.28515625" customWidth="1"/>
    <col min="11979" max="11979" width="1.42578125" customWidth="1"/>
    <col min="11980" max="11981" width="4.28515625" customWidth="1"/>
    <col min="11982" max="11982" width="1.42578125" customWidth="1"/>
    <col min="11983" max="11984" width="4.28515625" customWidth="1"/>
    <col min="11985" max="11985" width="1.42578125" customWidth="1"/>
    <col min="11986" max="11987" width="4.28515625" customWidth="1"/>
    <col min="11988" max="11988" width="1.42578125" customWidth="1"/>
    <col min="11989" max="11989" width="4.28515625" customWidth="1"/>
    <col min="11990" max="11990" width="4.7109375" customWidth="1"/>
    <col min="11991" max="11991" width="1.42578125" customWidth="1"/>
    <col min="11992" max="11992" width="4.7109375" customWidth="1"/>
    <col min="11993" max="11993" width="6.7109375" bestFit="1" customWidth="1"/>
    <col min="12232" max="12232" width="4" customWidth="1"/>
    <col min="12233" max="12233" width="35.28515625" bestFit="1" customWidth="1"/>
    <col min="12234" max="12234" width="4.28515625" customWidth="1"/>
    <col min="12235" max="12235" width="1.42578125" customWidth="1"/>
    <col min="12236" max="12237" width="4.28515625" customWidth="1"/>
    <col min="12238" max="12238" width="1.42578125" customWidth="1"/>
    <col min="12239" max="12240" width="4.28515625" customWidth="1"/>
    <col min="12241" max="12241" width="1.42578125" customWidth="1"/>
    <col min="12242" max="12243" width="4.28515625" customWidth="1"/>
    <col min="12244" max="12244" width="1.42578125" customWidth="1"/>
    <col min="12245" max="12245" width="4.28515625" customWidth="1"/>
    <col min="12246" max="12246" width="4.7109375" customWidth="1"/>
    <col min="12247" max="12247" width="1.42578125" customWidth="1"/>
    <col min="12248" max="12248" width="4.7109375" customWidth="1"/>
    <col min="12249" max="12249" width="6.7109375" bestFit="1" customWidth="1"/>
    <col min="12488" max="12488" width="4" customWidth="1"/>
    <col min="12489" max="12489" width="35.28515625" bestFit="1" customWidth="1"/>
    <col min="12490" max="12490" width="4.28515625" customWidth="1"/>
    <col min="12491" max="12491" width="1.42578125" customWidth="1"/>
    <col min="12492" max="12493" width="4.28515625" customWidth="1"/>
    <col min="12494" max="12494" width="1.42578125" customWidth="1"/>
    <col min="12495" max="12496" width="4.28515625" customWidth="1"/>
    <col min="12497" max="12497" width="1.42578125" customWidth="1"/>
    <col min="12498" max="12499" width="4.28515625" customWidth="1"/>
    <col min="12500" max="12500" width="1.42578125" customWidth="1"/>
    <col min="12501" max="12501" width="4.28515625" customWidth="1"/>
    <col min="12502" max="12502" width="4.7109375" customWidth="1"/>
    <col min="12503" max="12503" width="1.42578125" customWidth="1"/>
    <col min="12504" max="12504" width="4.7109375" customWidth="1"/>
    <col min="12505" max="12505" width="6.7109375" bestFit="1" customWidth="1"/>
    <col min="12744" max="12744" width="4" customWidth="1"/>
    <col min="12745" max="12745" width="35.28515625" bestFit="1" customWidth="1"/>
    <col min="12746" max="12746" width="4.28515625" customWidth="1"/>
    <col min="12747" max="12747" width="1.42578125" customWidth="1"/>
    <col min="12748" max="12749" width="4.28515625" customWidth="1"/>
    <col min="12750" max="12750" width="1.42578125" customWidth="1"/>
    <col min="12751" max="12752" width="4.28515625" customWidth="1"/>
    <col min="12753" max="12753" width="1.42578125" customWidth="1"/>
    <col min="12754" max="12755" width="4.28515625" customWidth="1"/>
    <col min="12756" max="12756" width="1.42578125" customWidth="1"/>
    <col min="12757" max="12757" width="4.28515625" customWidth="1"/>
    <col min="12758" max="12758" width="4.7109375" customWidth="1"/>
    <col min="12759" max="12759" width="1.42578125" customWidth="1"/>
    <col min="12760" max="12760" width="4.7109375" customWidth="1"/>
    <col min="12761" max="12761" width="6.7109375" bestFit="1" customWidth="1"/>
    <col min="13000" max="13000" width="4" customWidth="1"/>
    <col min="13001" max="13001" width="35.28515625" bestFit="1" customWidth="1"/>
    <col min="13002" max="13002" width="4.28515625" customWidth="1"/>
    <col min="13003" max="13003" width="1.42578125" customWidth="1"/>
    <col min="13004" max="13005" width="4.28515625" customWidth="1"/>
    <col min="13006" max="13006" width="1.42578125" customWidth="1"/>
    <col min="13007" max="13008" width="4.28515625" customWidth="1"/>
    <col min="13009" max="13009" width="1.42578125" customWidth="1"/>
    <col min="13010" max="13011" width="4.28515625" customWidth="1"/>
    <col min="13012" max="13012" width="1.42578125" customWidth="1"/>
    <col min="13013" max="13013" width="4.28515625" customWidth="1"/>
    <col min="13014" max="13014" width="4.7109375" customWidth="1"/>
    <col min="13015" max="13015" width="1.42578125" customWidth="1"/>
    <col min="13016" max="13016" width="4.7109375" customWidth="1"/>
    <col min="13017" max="13017" width="6.7109375" bestFit="1" customWidth="1"/>
    <col min="13256" max="13256" width="4" customWidth="1"/>
    <col min="13257" max="13257" width="35.28515625" bestFit="1" customWidth="1"/>
    <col min="13258" max="13258" width="4.28515625" customWidth="1"/>
    <col min="13259" max="13259" width="1.42578125" customWidth="1"/>
    <col min="13260" max="13261" width="4.28515625" customWidth="1"/>
    <col min="13262" max="13262" width="1.42578125" customWidth="1"/>
    <col min="13263" max="13264" width="4.28515625" customWidth="1"/>
    <col min="13265" max="13265" width="1.42578125" customWidth="1"/>
    <col min="13266" max="13267" width="4.28515625" customWidth="1"/>
    <col min="13268" max="13268" width="1.42578125" customWidth="1"/>
    <col min="13269" max="13269" width="4.28515625" customWidth="1"/>
    <col min="13270" max="13270" width="4.7109375" customWidth="1"/>
    <col min="13271" max="13271" width="1.42578125" customWidth="1"/>
    <col min="13272" max="13272" width="4.7109375" customWidth="1"/>
    <col min="13273" max="13273" width="6.7109375" bestFit="1" customWidth="1"/>
    <col min="13512" max="13512" width="4" customWidth="1"/>
    <col min="13513" max="13513" width="35.28515625" bestFit="1" customWidth="1"/>
    <col min="13514" max="13514" width="4.28515625" customWidth="1"/>
    <col min="13515" max="13515" width="1.42578125" customWidth="1"/>
    <col min="13516" max="13517" width="4.28515625" customWidth="1"/>
    <col min="13518" max="13518" width="1.42578125" customWidth="1"/>
    <col min="13519" max="13520" width="4.28515625" customWidth="1"/>
    <col min="13521" max="13521" width="1.42578125" customWidth="1"/>
    <col min="13522" max="13523" width="4.28515625" customWidth="1"/>
    <col min="13524" max="13524" width="1.42578125" customWidth="1"/>
    <col min="13525" max="13525" width="4.28515625" customWidth="1"/>
    <col min="13526" max="13526" width="4.7109375" customWidth="1"/>
    <col min="13527" max="13527" width="1.42578125" customWidth="1"/>
    <col min="13528" max="13528" width="4.7109375" customWidth="1"/>
    <col min="13529" max="13529" width="6.7109375" bestFit="1" customWidth="1"/>
    <col min="13768" max="13768" width="4" customWidth="1"/>
    <col min="13769" max="13769" width="35.28515625" bestFit="1" customWidth="1"/>
    <col min="13770" max="13770" width="4.28515625" customWidth="1"/>
    <col min="13771" max="13771" width="1.42578125" customWidth="1"/>
    <col min="13772" max="13773" width="4.28515625" customWidth="1"/>
    <col min="13774" max="13774" width="1.42578125" customWidth="1"/>
    <col min="13775" max="13776" width="4.28515625" customWidth="1"/>
    <col min="13777" max="13777" width="1.42578125" customWidth="1"/>
    <col min="13778" max="13779" width="4.28515625" customWidth="1"/>
    <col min="13780" max="13780" width="1.42578125" customWidth="1"/>
    <col min="13781" max="13781" width="4.28515625" customWidth="1"/>
    <col min="13782" max="13782" width="4.7109375" customWidth="1"/>
    <col min="13783" max="13783" width="1.42578125" customWidth="1"/>
    <col min="13784" max="13784" width="4.7109375" customWidth="1"/>
    <col min="13785" max="13785" width="6.7109375" bestFit="1" customWidth="1"/>
    <col min="14024" max="14024" width="4" customWidth="1"/>
    <col min="14025" max="14025" width="35.28515625" bestFit="1" customWidth="1"/>
    <col min="14026" max="14026" width="4.28515625" customWidth="1"/>
    <col min="14027" max="14027" width="1.42578125" customWidth="1"/>
    <col min="14028" max="14029" width="4.28515625" customWidth="1"/>
    <col min="14030" max="14030" width="1.42578125" customWidth="1"/>
    <col min="14031" max="14032" width="4.28515625" customWidth="1"/>
    <col min="14033" max="14033" width="1.42578125" customWidth="1"/>
    <col min="14034" max="14035" width="4.28515625" customWidth="1"/>
    <col min="14036" max="14036" width="1.42578125" customWidth="1"/>
    <col min="14037" max="14037" width="4.28515625" customWidth="1"/>
    <col min="14038" max="14038" width="4.7109375" customWidth="1"/>
    <col min="14039" max="14039" width="1.42578125" customWidth="1"/>
    <col min="14040" max="14040" width="4.7109375" customWidth="1"/>
    <col min="14041" max="14041" width="6.7109375" bestFit="1" customWidth="1"/>
    <col min="14280" max="14280" width="4" customWidth="1"/>
    <col min="14281" max="14281" width="35.28515625" bestFit="1" customWidth="1"/>
    <col min="14282" max="14282" width="4.28515625" customWidth="1"/>
    <col min="14283" max="14283" width="1.42578125" customWidth="1"/>
    <col min="14284" max="14285" width="4.28515625" customWidth="1"/>
    <col min="14286" max="14286" width="1.42578125" customWidth="1"/>
    <col min="14287" max="14288" width="4.28515625" customWidth="1"/>
    <col min="14289" max="14289" width="1.42578125" customWidth="1"/>
    <col min="14290" max="14291" width="4.28515625" customWidth="1"/>
    <col min="14292" max="14292" width="1.42578125" customWidth="1"/>
    <col min="14293" max="14293" width="4.28515625" customWidth="1"/>
    <col min="14294" max="14294" width="4.7109375" customWidth="1"/>
    <col min="14295" max="14295" width="1.42578125" customWidth="1"/>
    <col min="14296" max="14296" width="4.7109375" customWidth="1"/>
    <col min="14297" max="14297" width="6.7109375" bestFit="1" customWidth="1"/>
    <col min="14536" max="14536" width="4" customWidth="1"/>
    <col min="14537" max="14537" width="35.28515625" bestFit="1" customWidth="1"/>
    <col min="14538" max="14538" width="4.28515625" customWidth="1"/>
    <col min="14539" max="14539" width="1.42578125" customWidth="1"/>
    <col min="14540" max="14541" width="4.28515625" customWidth="1"/>
    <col min="14542" max="14542" width="1.42578125" customWidth="1"/>
    <col min="14543" max="14544" width="4.28515625" customWidth="1"/>
    <col min="14545" max="14545" width="1.42578125" customWidth="1"/>
    <col min="14546" max="14547" width="4.28515625" customWidth="1"/>
    <col min="14548" max="14548" width="1.42578125" customWidth="1"/>
    <col min="14549" max="14549" width="4.28515625" customWidth="1"/>
    <col min="14550" max="14550" width="4.7109375" customWidth="1"/>
    <col min="14551" max="14551" width="1.42578125" customWidth="1"/>
    <col min="14552" max="14552" width="4.7109375" customWidth="1"/>
    <col min="14553" max="14553" width="6.7109375" bestFit="1" customWidth="1"/>
    <col min="14792" max="14792" width="4" customWidth="1"/>
    <col min="14793" max="14793" width="35.28515625" bestFit="1" customWidth="1"/>
    <col min="14794" max="14794" width="4.28515625" customWidth="1"/>
    <col min="14795" max="14795" width="1.42578125" customWidth="1"/>
    <col min="14796" max="14797" width="4.28515625" customWidth="1"/>
    <col min="14798" max="14798" width="1.42578125" customWidth="1"/>
    <col min="14799" max="14800" width="4.28515625" customWidth="1"/>
    <col min="14801" max="14801" width="1.42578125" customWidth="1"/>
    <col min="14802" max="14803" width="4.28515625" customWidth="1"/>
    <col min="14804" max="14804" width="1.42578125" customWidth="1"/>
    <col min="14805" max="14805" width="4.28515625" customWidth="1"/>
    <col min="14806" max="14806" width="4.7109375" customWidth="1"/>
    <col min="14807" max="14807" width="1.42578125" customWidth="1"/>
    <col min="14808" max="14808" width="4.7109375" customWidth="1"/>
    <col min="14809" max="14809" width="6.7109375" bestFit="1" customWidth="1"/>
    <col min="15048" max="15048" width="4" customWidth="1"/>
    <col min="15049" max="15049" width="35.28515625" bestFit="1" customWidth="1"/>
    <col min="15050" max="15050" width="4.28515625" customWidth="1"/>
    <col min="15051" max="15051" width="1.42578125" customWidth="1"/>
    <col min="15052" max="15053" width="4.28515625" customWidth="1"/>
    <col min="15054" max="15054" width="1.42578125" customWidth="1"/>
    <col min="15055" max="15056" width="4.28515625" customWidth="1"/>
    <col min="15057" max="15057" width="1.42578125" customWidth="1"/>
    <col min="15058" max="15059" width="4.28515625" customWidth="1"/>
    <col min="15060" max="15060" width="1.42578125" customWidth="1"/>
    <col min="15061" max="15061" width="4.28515625" customWidth="1"/>
    <col min="15062" max="15062" width="4.7109375" customWidth="1"/>
    <col min="15063" max="15063" width="1.42578125" customWidth="1"/>
    <col min="15064" max="15064" width="4.7109375" customWidth="1"/>
    <col min="15065" max="15065" width="6.7109375" bestFit="1" customWidth="1"/>
    <col min="15304" max="15304" width="4" customWidth="1"/>
    <col min="15305" max="15305" width="35.28515625" bestFit="1" customWidth="1"/>
    <col min="15306" max="15306" width="4.28515625" customWidth="1"/>
    <col min="15307" max="15307" width="1.42578125" customWidth="1"/>
    <col min="15308" max="15309" width="4.28515625" customWidth="1"/>
    <col min="15310" max="15310" width="1.42578125" customWidth="1"/>
    <col min="15311" max="15312" width="4.28515625" customWidth="1"/>
    <col min="15313" max="15313" width="1.42578125" customWidth="1"/>
    <col min="15314" max="15315" width="4.28515625" customWidth="1"/>
    <col min="15316" max="15316" width="1.42578125" customWidth="1"/>
    <col min="15317" max="15317" width="4.28515625" customWidth="1"/>
    <col min="15318" max="15318" width="4.7109375" customWidth="1"/>
    <col min="15319" max="15319" width="1.42578125" customWidth="1"/>
    <col min="15320" max="15320" width="4.7109375" customWidth="1"/>
    <col min="15321" max="15321" width="6.7109375" bestFit="1" customWidth="1"/>
    <col min="15560" max="15560" width="4" customWidth="1"/>
    <col min="15561" max="15561" width="35.28515625" bestFit="1" customWidth="1"/>
    <col min="15562" max="15562" width="4.28515625" customWidth="1"/>
    <col min="15563" max="15563" width="1.42578125" customWidth="1"/>
    <col min="15564" max="15565" width="4.28515625" customWidth="1"/>
    <col min="15566" max="15566" width="1.42578125" customWidth="1"/>
    <col min="15567" max="15568" width="4.28515625" customWidth="1"/>
    <col min="15569" max="15569" width="1.42578125" customWidth="1"/>
    <col min="15570" max="15571" width="4.28515625" customWidth="1"/>
    <col min="15572" max="15572" width="1.42578125" customWidth="1"/>
    <col min="15573" max="15573" width="4.28515625" customWidth="1"/>
    <col min="15574" max="15574" width="4.7109375" customWidth="1"/>
    <col min="15575" max="15575" width="1.42578125" customWidth="1"/>
    <col min="15576" max="15576" width="4.7109375" customWidth="1"/>
    <col min="15577" max="15577" width="6.7109375" bestFit="1" customWidth="1"/>
    <col min="15816" max="15816" width="4" customWidth="1"/>
    <col min="15817" max="15817" width="35.28515625" bestFit="1" customWidth="1"/>
    <col min="15818" max="15818" width="4.28515625" customWidth="1"/>
    <col min="15819" max="15819" width="1.42578125" customWidth="1"/>
    <col min="15820" max="15821" width="4.28515625" customWidth="1"/>
    <col min="15822" max="15822" width="1.42578125" customWidth="1"/>
    <col min="15823" max="15824" width="4.28515625" customWidth="1"/>
    <col min="15825" max="15825" width="1.42578125" customWidth="1"/>
    <col min="15826" max="15827" width="4.28515625" customWidth="1"/>
    <col min="15828" max="15828" width="1.42578125" customWidth="1"/>
    <col min="15829" max="15829" width="4.28515625" customWidth="1"/>
    <col min="15830" max="15830" width="4.7109375" customWidth="1"/>
    <col min="15831" max="15831" width="1.42578125" customWidth="1"/>
    <col min="15832" max="15832" width="4.7109375" customWidth="1"/>
    <col min="15833" max="15833" width="6.7109375" bestFit="1" customWidth="1"/>
    <col min="16072" max="16072" width="4" customWidth="1"/>
    <col min="16073" max="16073" width="35.28515625" bestFit="1" customWidth="1"/>
    <col min="16074" max="16074" width="4.28515625" customWidth="1"/>
    <col min="16075" max="16075" width="1.42578125" customWidth="1"/>
    <col min="16076" max="16077" width="4.28515625" customWidth="1"/>
    <col min="16078" max="16078" width="1.42578125" customWidth="1"/>
    <col min="16079" max="16080" width="4.28515625" customWidth="1"/>
    <col min="16081" max="16081" width="1.42578125" customWidth="1"/>
    <col min="16082" max="16083" width="4.28515625" customWidth="1"/>
    <col min="16084" max="16084" width="1.42578125" customWidth="1"/>
    <col min="16085" max="16085" width="4.28515625" customWidth="1"/>
    <col min="16086" max="16086" width="4.7109375" customWidth="1"/>
    <col min="16087" max="16087" width="1.42578125" customWidth="1"/>
    <col min="16088" max="16088" width="4.7109375" customWidth="1"/>
    <col min="16089" max="16089" width="6.7109375" bestFit="1" customWidth="1"/>
  </cols>
  <sheetData>
    <row r="1" spans="1:18" ht="15" customHeight="1" thickBot="1"/>
    <row r="2" spans="1:18" ht="14.45" customHeight="1">
      <c r="A2" s="378" t="str">
        <f>'Nasazení do skupin'!B2</f>
        <v>47. MČR mužů dvojice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79"/>
    </row>
    <row r="3" spans="1:18" ht="14.45" customHeight="1" thickBo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7"/>
    </row>
    <row r="4" spans="1:18" ht="32.25" customHeight="1" thickBot="1">
      <c r="A4" s="380" t="s">
        <v>9</v>
      </c>
      <c r="B4" s="381"/>
      <c r="C4" s="382" t="str">
        <f>'Nasazení do skupin'!B3</f>
        <v>Karlovy Vary 1.7.2017</v>
      </c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4"/>
    </row>
    <row r="5" spans="1:18" ht="15" customHeight="1">
      <c r="A5" s="355"/>
      <c r="B5" s="356"/>
      <c r="C5" s="378">
        <v>1</v>
      </c>
      <c r="D5" s="362"/>
      <c r="E5" s="379"/>
      <c r="F5" s="378">
        <v>2</v>
      </c>
      <c r="G5" s="362"/>
      <c r="H5" s="379"/>
      <c r="I5" s="378">
        <v>3</v>
      </c>
      <c r="J5" s="362"/>
      <c r="K5" s="379"/>
      <c r="L5" s="378">
        <v>4</v>
      </c>
      <c r="M5" s="362"/>
      <c r="N5" s="379"/>
      <c r="O5" s="386" t="s">
        <v>1</v>
      </c>
      <c r="P5" s="387"/>
      <c r="Q5" s="388"/>
      <c r="R5" s="242" t="s">
        <v>2</v>
      </c>
    </row>
    <row r="6" spans="1:18" ht="15.75" customHeight="1" thickBot="1">
      <c r="A6" s="357"/>
      <c r="B6" s="358"/>
      <c r="C6" s="385"/>
      <c r="D6" s="333"/>
      <c r="E6" s="334"/>
      <c r="F6" s="275"/>
      <c r="G6" s="276"/>
      <c r="H6" s="277"/>
      <c r="I6" s="275"/>
      <c r="J6" s="276"/>
      <c r="K6" s="277"/>
      <c r="L6" s="275"/>
      <c r="M6" s="276"/>
      <c r="N6" s="277"/>
      <c r="O6" s="366" t="s">
        <v>3</v>
      </c>
      <c r="P6" s="367"/>
      <c r="Q6" s="368"/>
      <c r="R6" s="244" t="s">
        <v>4</v>
      </c>
    </row>
    <row r="7" spans="1:18" ht="15" customHeight="1">
      <c r="A7" s="401">
        <v>1</v>
      </c>
      <c r="B7" s="404" t="str">
        <f>'Nasazení do skupin'!B14</f>
        <v>SK Liapor - Witte Karlovy Vary z.s. "A"</v>
      </c>
      <c r="C7" s="405"/>
      <c r="D7" s="406"/>
      <c r="E7" s="407"/>
      <c r="F7" s="409">
        <f>O35</f>
        <v>2</v>
      </c>
      <c r="G7" s="409" t="s">
        <v>5</v>
      </c>
      <c r="H7" s="393">
        <f>Q35</f>
        <v>0</v>
      </c>
      <c r="I7" s="410">
        <f>Q29</f>
        <v>2</v>
      </c>
      <c r="J7" s="409" t="s">
        <v>5</v>
      </c>
      <c r="K7" s="393">
        <f>O29</f>
        <v>1</v>
      </c>
      <c r="L7" s="410">
        <f>O25</f>
        <v>2</v>
      </c>
      <c r="M7" s="409" t="s">
        <v>5</v>
      </c>
      <c r="N7" s="393">
        <f>Q25</f>
        <v>0</v>
      </c>
      <c r="O7" s="432">
        <f>F7+I7+L7</f>
        <v>6</v>
      </c>
      <c r="P7" s="412" t="s">
        <v>5</v>
      </c>
      <c r="Q7" s="434">
        <f>H7+K7+N7</f>
        <v>1</v>
      </c>
      <c r="R7" s="447">
        <v>6</v>
      </c>
    </row>
    <row r="8" spans="1:18" ht="15.75" customHeight="1" thickBot="1">
      <c r="A8" s="402"/>
      <c r="B8" s="330"/>
      <c r="C8" s="347"/>
      <c r="D8" s="348"/>
      <c r="E8" s="349"/>
      <c r="F8" s="392"/>
      <c r="G8" s="392"/>
      <c r="H8" s="394"/>
      <c r="I8" s="390"/>
      <c r="J8" s="392"/>
      <c r="K8" s="394"/>
      <c r="L8" s="390"/>
      <c r="M8" s="392"/>
      <c r="N8" s="394"/>
      <c r="O8" s="433"/>
      <c r="P8" s="413"/>
      <c r="Q8" s="435"/>
      <c r="R8" s="448"/>
    </row>
    <row r="9" spans="1:18" ht="15" customHeight="1">
      <c r="A9" s="402"/>
      <c r="B9" s="330"/>
      <c r="C9" s="347"/>
      <c r="D9" s="348"/>
      <c r="E9" s="349"/>
      <c r="F9" s="395">
        <f>O36</f>
        <v>20</v>
      </c>
      <c r="G9" s="395" t="s">
        <v>5</v>
      </c>
      <c r="H9" s="397">
        <f>Q36</f>
        <v>17</v>
      </c>
      <c r="I9" s="399">
        <f>Q30</f>
        <v>26</v>
      </c>
      <c r="J9" s="395" t="s">
        <v>5</v>
      </c>
      <c r="K9" s="397">
        <f>O30</f>
        <v>21</v>
      </c>
      <c r="L9" s="399">
        <f>O26</f>
        <v>20</v>
      </c>
      <c r="M9" s="395" t="s">
        <v>5</v>
      </c>
      <c r="N9" s="397">
        <f>Q26</f>
        <v>14</v>
      </c>
      <c r="O9" s="436">
        <f>F9+I9+L9</f>
        <v>66</v>
      </c>
      <c r="P9" s="438" t="s">
        <v>5</v>
      </c>
      <c r="Q9" s="440">
        <f>H9+K9+N9</f>
        <v>52</v>
      </c>
      <c r="R9" s="442" t="s">
        <v>44</v>
      </c>
    </row>
    <row r="10" spans="1:18" ht="15.75" customHeight="1" thickBot="1">
      <c r="A10" s="403"/>
      <c r="B10" s="331"/>
      <c r="C10" s="350"/>
      <c r="D10" s="351"/>
      <c r="E10" s="352"/>
      <c r="F10" s="395"/>
      <c r="G10" s="395"/>
      <c r="H10" s="397"/>
      <c r="I10" s="400"/>
      <c r="J10" s="396"/>
      <c r="K10" s="398"/>
      <c r="L10" s="400"/>
      <c r="M10" s="396"/>
      <c r="N10" s="398"/>
      <c r="O10" s="437"/>
      <c r="P10" s="439"/>
      <c r="Q10" s="441"/>
      <c r="R10" s="443"/>
    </row>
    <row r="11" spans="1:18" ht="15" customHeight="1">
      <c r="A11" s="401">
        <v>2</v>
      </c>
      <c r="B11" s="404" t="str">
        <f>'Nasazení do skupin'!B15</f>
        <v>TJ Spartak Čelákovice - oddíl nohejbalu "A"</v>
      </c>
      <c r="C11" s="389">
        <f>H7</f>
        <v>0</v>
      </c>
      <c r="D11" s="391" t="s">
        <v>5</v>
      </c>
      <c r="E11" s="391">
        <f>F7</f>
        <v>2</v>
      </c>
      <c r="F11" s="408" t="s">
        <v>41</v>
      </c>
      <c r="G11" s="406"/>
      <c r="H11" s="407"/>
      <c r="I11" s="409">
        <f>O27</f>
        <v>1</v>
      </c>
      <c r="J11" s="409" t="s">
        <v>5</v>
      </c>
      <c r="K11" s="393">
        <f>Q27</f>
        <v>2</v>
      </c>
      <c r="L11" s="410">
        <f>O31</f>
        <v>0</v>
      </c>
      <c r="M11" s="409" t="s">
        <v>5</v>
      </c>
      <c r="N11" s="393">
        <f>Q31</f>
        <v>2</v>
      </c>
      <c r="O11" s="432">
        <f>C11+I11+L11</f>
        <v>1</v>
      </c>
      <c r="P11" s="412" t="s">
        <v>5</v>
      </c>
      <c r="Q11" s="434">
        <f>E11+K11+N11</f>
        <v>6</v>
      </c>
      <c r="R11" s="447">
        <v>0</v>
      </c>
    </row>
    <row r="12" spans="1:18" ht="15.75" customHeight="1" thickBot="1">
      <c r="A12" s="402"/>
      <c r="B12" s="330"/>
      <c r="C12" s="390"/>
      <c r="D12" s="392"/>
      <c r="E12" s="392"/>
      <c r="F12" s="347"/>
      <c r="G12" s="348"/>
      <c r="H12" s="349"/>
      <c r="I12" s="392"/>
      <c r="J12" s="392"/>
      <c r="K12" s="394"/>
      <c r="L12" s="390"/>
      <c r="M12" s="392"/>
      <c r="N12" s="394"/>
      <c r="O12" s="433"/>
      <c r="P12" s="413"/>
      <c r="Q12" s="435"/>
      <c r="R12" s="448"/>
    </row>
    <row r="13" spans="1:18" ht="15" customHeight="1">
      <c r="A13" s="402"/>
      <c r="B13" s="330"/>
      <c r="C13" s="399">
        <f>H9</f>
        <v>17</v>
      </c>
      <c r="D13" s="395" t="s">
        <v>5</v>
      </c>
      <c r="E13" s="395">
        <f>F9</f>
        <v>20</v>
      </c>
      <c r="F13" s="347"/>
      <c r="G13" s="348"/>
      <c r="H13" s="349"/>
      <c r="I13" s="395">
        <f>O28</f>
        <v>26</v>
      </c>
      <c r="J13" s="395" t="s">
        <v>5</v>
      </c>
      <c r="K13" s="397">
        <f>Q28</f>
        <v>28</v>
      </c>
      <c r="L13" s="399">
        <f>O32</f>
        <v>8</v>
      </c>
      <c r="M13" s="395" t="s">
        <v>5</v>
      </c>
      <c r="N13" s="397">
        <f>Q32</f>
        <v>20</v>
      </c>
      <c r="O13" s="436">
        <f>C13+I13+L13</f>
        <v>51</v>
      </c>
      <c r="P13" s="438" t="s">
        <v>5</v>
      </c>
      <c r="Q13" s="440">
        <f>E13+K13+N13</f>
        <v>68</v>
      </c>
      <c r="R13" s="442" t="s">
        <v>188</v>
      </c>
    </row>
    <row r="14" spans="1:18" ht="15.75" customHeight="1" thickBot="1">
      <c r="A14" s="403"/>
      <c r="B14" s="331"/>
      <c r="C14" s="400"/>
      <c r="D14" s="396"/>
      <c r="E14" s="396"/>
      <c r="F14" s="350"/>
      <c r="G14" s="351"/>
      <c r="H14" s="352"/>
      <c r="I14" s="395"/>
      <c r="J14" s="395"/>
      <c r="K14" s="397"/>
      <c r="L14" s="400"/>
      <c r="M14" s="396"/>
      <c r="N14" s="398"/>
      <c r="O14" s="437"/>
      <c r="P14" s="439"/>
      <c r="Q14" s="441"/>
      <c r="R14" s="443"/>
    </row>
    <row r="15" spans="1:18" ht="15" customHeight="1">
      <c r="A15" s="401">
        <v>3</v>
      </c>
      <c r="B15" s="404" t="str">
        <f>'Nasazení do skupin'!B16</f>
        <v>TJ SLAVOJ Český Brod "A"</v>
      </c>
      <c r="C15" s="410">
        <f>K7</f>
        <v>1</v>
      </c>
      <c r="D15" s="409" t="s">
        <v>5</v>
      </c>
      <c r="E15" s="393">
        <f>I7</f>
        <v>2</v>
      </c>
      <c r="F15" s="389">
        <f>K11</f>
        <v>2</v>
      </c>
      <c r="G15" s="391" t="s">
        <v>5</v>
      </c>
      <c r="H15" s="391">
        <f>I11</f>
        <v>1</v>
      </c>
      <c r="I15" s="414"/>
      <c r="J15" s="415"/>
      <c r="K15" s="416"/>
      <c r="L15" s="427">
        <f>Q33</f>
        <v>2</v>
      </c>
      <c r="M15" s="427" t="s">
        <v>5</v>
      </c>
      <c r="N15" s="429">
        <f>O33</f>
        <v>1</v>
      </c>
      <c r="O15" s="432">
        <f>C15+F15+L15</f>
        <v>5</v>
      </c>
      <c r="P15" s="412" t="s">
        <v>5</v>
      </c>
      <c r="Q15" s="434">
        <f>E15+H15+N15</f>
        <v>4</v>
      </c>
      <c r="R15" s="447">
        <v>4</v>
      </c>
    </row>
    <row r="16" spans="1:18" ht="15.75" customHeight="1" thickBot="1">
      <c r="A16" s="402"/>
      <c r="B16" s="330"/>
      <c r="C16" s="390"/>
      <c r="D16" s="392"/>
      <c r="E16" s="394"/>
      <c r="F16" s="390"/>
      <c r="G16" s="392"/>
      <c r="H16" s="392"/>
      <c r="I16" s="417"/>
      <c r="J16" s="418"/>
      <c r="K16" s="419"/>
      <c r="L16" s="428"/>
      <c r="M16" s="428"/>
      <c r="N16" s="430"/>
      <c r="O16" s="433"/>
      <c r="P16" s="413"/>
      <c r="Q16" s="435"/>
      <c r="R16" s="448"/>
    </row>
    <row r="17" spans="1:18" ht="15" customHeight="1">
      <c r="A17" s="402"/>
      <c r="B17" s="330"/>
      <c r="C17" s="399">
        <f>K9</f>
        <v>21</v>
      </c>
      <c r="D17" s="395" t="s">
        <v>5</v>
      </c>
      <c r="E17" s="397">
        <f>I9</f>
        <v>26</v>
      </c>
      <c r="F17" s="399">
        <f>K13</f>
        <v>28</v>
      </c>
      <c r="G17" s="395" t="s">
        <v>5</v>
      </c>
      <c r="H17" s="395">
        <f>I13</f>
        <v>26</v>
      </c>
      <c r="I17" s="417"/>
      <c r="J17" s="418"/>
      <c r="K17" s="419"/>
      <c r="L17" s="423">
        <f>Q34</f>
        <v>27</v>
      </c>
      <c r="M17" s="423" t="s">
        <v>5</v>
      </c>
      <c r="N17" s="425">
        <f>O34</f>
        <v>23</v>
      </c>
      <c r="O17" s="436">
        <f>C17+F17+L17</f>
        <v>76</v>
      </c>
      <c r="P17" s="438" t="s">
        <v>5</v>
      </c>
      <c r="Q17" s="440">
        <f>E17+H17+N17</f>
        <v>75</v>
      </c>
      <c r="R17" s="442" t="s">
        <v>45</v>
      </c>
    </row>
    <row r="18" spans="1:18" ht="15.75" customHeight="1" thickBot="1">
      <c r="A18" s="403"/>
      <c r="B18" s="331"/>
      <c r="C18" s="400"/>
      <c r="D18" s="396"/>
      <c r="E18" s="398"/>
      <c r="F18" s="400"/>
      <c r="G18" s="396"/>
      <c r="H18" s="396"/>
      <c r="I18" s="420"/>
      <c r="J18" s="421"/>
      <c r="K18" s="422"/>
      <c r="L18" s="424"/>
      <c r="M18" s="424"/>
      <c r="N18" s="426"/>
      <c r="O18" s="437"/>
      <c r="P18" s="439"/>
      <c r="Q18" s="441"/>
      <c r="R18" s="443"/>
    </row>
    <row r="19" spans="1:18" ht="15" customHeight="1">
      <c r="A19" s="401">
        <v>4</v>
      </c>
      <c r="B19" s="404" t="str">
        <f>'Nasazení do skupin'!B17</f>
        <v>Sportovní klub Nohejbal Žatec "B"</v>
      </c>
      <c r="C19" s="410">
        <f>N7</f>
        <v>0</v>
      </c>
      <c r="D19" s="409" t="s">
        <v>5</v>
      </c>
      <c r="E19" s="393">
        <f>L7</f>
        <v>2</v>
      </c>
      <c r="F19" s="410">
        <f>N11</f>
        <v>2</v>
      </c>
      <c r="G19" s="409" t="s">
        <v>5</v>
      </c>
      <c r="H19" s="393">
        <f>L11</f>
        <v>0</v>
      </c>
      <c r="I19" s="389">
        <f>N15</f>
        <v>1</v>
      </c>
      <c r="J19" s="391" t="s">
        <v>5</v>
      </c>
      <c r="K19" s="391">
        <f>L15</f>
        <v>2</v>
      </c>
      <c r="L19" s="414">
        <v>2017</v>
      </c>
      <c r="M19" s="415"/>
      <c r="N19" s="416"/>
      <c r="O19" s="412">
        <f>C19+F19+I19</f>
        <v>3</v>
      </c>
      <c r="P19" s="412" t="s">
        <v>5</v>
      </c>
      <c r="Q19" s="434">
        <f>E19+H19+K19</f>
        <v>4</v>
      </c>
      <c r="R19" s="447">
        <v>2</v>
      </c>
    </row>
    <row r="20" spans="1:18" ht="15.75" customHeight="1" thickBot="1">
      <c r="A20" s="402"/>
      <c r="B20" s="330"/>
      <c r="C20" s="390"/>
      <c r="D20" s="392"/>
      <c r="E20" s="394"/>
      <c r="F20" s="390"/>
      <c r="G20" s="392"/>
      <c r="H20" s="394"/>
      <c r="I20" s="390"/>
      <c r="J20" s="392"/>
      <c r="K20" s="392"/>
      <c r="L20" s="417"/>
      <c r="M20" s="418"/>
      <c r="N20" s="419"/>
      <c r="O20" s="413"/>
      <c r="P20" s="413"/>
      <c r="Q20" s="435"/>
      <c r="R20" s="448"/>
    </row>
    <row r="21" spans="1:18">
      <c r="A21" s="402"/>
      <c r="B21" s="330"/>
      <c r="C21" s="399">
        <f>N9</f>
        <v>14</v>
      </c>
      <c r="D21" s="395" t="s">
        <v>5</v>
      </c>
      <c r="E21" s="397">
        <f>L9</f>
        <v>20</v>
      </c>
      <c r="F21" s="399">
        <f>N13</f>
        <v>20</v>
      </c>
      <c r="G21" s="395" t="s">
        <v>5</v>
      </c>
      <c r="H21" s="397">
        <f>L13</f>
        <v>8</v>
      </c>
      <c r="I21" s="399">
        <f>N17</f>
        <v>23</v>
      </c>
      <c r="J21" s="395" t="s">
        <v>5</v>
      </c>
      <c r="K21" s="395">
        <f>L17</f>
        <v>27</v>
      </c>
      <c r="L21" s="417"/>
      <c r="M21" s="418"/>
      <c r="N21" s="419"/>
      <c r="O21" s="444">
        <f>C21+F21+I21</f>
        <v>57</v>
      </c>
      <c r="P21" s="438" t="s">
        <v>5</v>
      </c>
      <c r="Q21" s="440">
        <f>E21+H21+K21</f>
        <v>55</v>
      </c>
      <c r="R21" s="442" t="s">
        <v>46</v>
      </c>
    </row>
    <row r="22" spans="1:18" ht="24.95" customHeight="1" thickBot="1">
      <c r="A22" s="403"/>
      <c r="B22" s="331"/>
      <c r="C22" s="400"/>
      <c r="D22" s="396"/>
      <c r="E22" s="398"/>
      <c r="F22" s="400"/>
      <c r="G22" s="396"/>
      <c r="H22" s="398"/>
      <c r="I22" s="400"/>
      <c r="J22" s="396"/>
      <c r="K22" s="396"/>
      <c r="L22" s="420"/>
      <c r="M22" s="421"/>
      <c r="N22" s="422"/>
      <c r="O22" s="445"/>
      <c r="P22" s="439"/>
      <c r="Q22" s="441"/>
      <c r="R22" s="443"/>
    </row>
    <row r="23" spans="1:18" ht="15" customHeight="1">
      <c r="A23"/>
      <c r="R23" s="250"/>
    </row>
    <row r="24" spans="1:18" ht="24.95" customHeight="1">
      <c r="A24" s="431" t="s">
        <v>12</v>
      </c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</row>
    <row r="25" spans="1:18" ht="15" customHeight="1">
      <c r="A25" s="446">
        <v>1</v>
      </c>
      <c r="B25" s="411" t="str">
        <f>B7</f>
        <v>SK Liapor - Witte Karlovy Vary z.s. "A"</v>
      </c>
      <c r="C25" s="411"/>
      <c r="D25" s="411" t="s">
        <v>5</v>
      </c>
      <c r="E25" s="411" t="str">
        <f>B19</f>
        <v>Sportovní klub Nohejbal Žatec "B"</v>
      </c>
      <c r="F25" s="411"/>
      <c r="G25" s="411"/>
      <c r="H25" s="411"/>
      <c r="I25" s="411"/>
      <c r="J25" s="411"/>
      <c r="K25" s="411"/>
      <c r="L25" s="411"/>
      <c r="M25" s="411"/>
      <c r="N25" s="411"/>
      <c r="O25" s="245">
        <v>2</v>
      </c>
      <c r="P25" s="245" t="s">
        <v>5</v>
      </c>
      <c r="Q25" s="245">
        <v>0</v>
      </c>
      <c r="R25" s="7" t="s">
        <v>11</v>
      </c>
    </row>
    <row r="26" spans="1:18" ht="15" customHeight="1">
      <c r="A26" s="446"/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246">
        <v>20</v>
      </c>
      <c r="P26" s="245" t="s">
        <v>5</v>
      </c>
      <c r="Q26" s="246">
        <v>14</v>
      </c>
      <c r="R26" s="7" t="s">
        <v>10</v>
      </c>
    </row>
    <row r="27" spans="1:18" ht="15" customHeight="1">
      <c r="A27" s="446">
        <v>2</v>
      </c>
      <c r="B27" s="411" t="str">
        <f>B11</f>
        <v>TJ Spartak Čelákovice - oddíl nohejbalu "A"</v>
      </c>
      <c r="C27" s="411"/>
      <c r="D27" s="411" t="s">
        <v>5</v>
      </c>
      <c r="E27" s="411" t="str">
        <f>B15</f>
        <v>TJ SLAVOJ Český Brod "A"</v>
      </c>
      <c r="F27" s="411"/>
      <c r="G27" s="411"/>
      <c r="H27" s="411"/>
      <c r="I27" s="411"/>
      <c r="J27" s="411"/>
      <c r="K27" s="411"/>
      <c r="L27" s="411"/>
      <c r="M27" s="411"/>
      <c r="N27" s="411"/>
      <c r="O27" s="245">
        <v>1</v>
      </c>
      <c r="P27" s="245" t="s">
        <v>5</v>
      </c>
      <c r="Q27" s="245">
        <v>2</v>
      </c>
      <c r="R27" s="7" t="s">
        <v>11</v>
      </c>
    </row>
    <row r="28" spans="1:18" ht="15" customHeight="1">
      <c r="A28" s="446"/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246">
        <v>26</v>
      </c>
      <c r="P28" s="245" t="s">
        <v>5</v>
      </c>
      <c r="Q28" s="246">
        <v>28</v>
      </c>
      <c r="R28" s="7" t="s">
        <v>10</v>
      </c>
    </row>
    <row r="29" spans="1:18" ht="15" customHeight="1">
      <c r="A29" s="446">
        <v>3</v>
      </c>
      <c r="B29" s="411" t="str">
        <f>B15</f>
        <v>TJ SLAVOJ Český Brod "A"</v>
      </c>
      <c r="C29" s="411"/>
      <c r="D29" s="411" t="s">
        <v>5</v>
      </c>
      <c r="E29" s="411" t="str">
        <f>B7</f>
        <v>SK Liapor - Witte Karlovy Vary z.s. "A"</v>
      </c>
      <c r="F29" s="411"/>
      <c r="G29" s="411"/>
      <c r="H29" s="411"/>
      <c r="I29" s="411"/>
      <c r="J29" s="411"/>
      <c r="K29" s="411"/>
      <c r="L29" s="411"/>
      <c r="M29" s="411"/>
      <c r="N29" s="411"/>
      <c r="O29" s="245">
        <v>1</v>
      </c>
      <c r="P29" s="245" t="s">
        <v>5</v>
      </c>
      <c r="Q29" s="245">
        <v>2</v>
      </c>
      <c r="R29" s="7" t="s">
        <v>11</v>
      </c>
    </row>
    <row r="30" spans="1:18" ht="15" customHeight="1">
      <c r="A30" s="446"/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246">
        <v>21</v>
      </c>
      <c r="P30" s="245" t="s">
        <v>5</v>
      </c>
      <c r="Q30" s="246">
        <v>26</v>
      </c>
      <c r="R30" s="7" t="s">
        <v>10</v>
      </c>
    </row>
    <row r="31" spans="1:18" ht="15" customHeight="1">
      <c r="A31" s="446">
        <v>4</v>
      </c>
      <c r="B31" s="411" t="str">
        <f>B11</f>
        <v>TJ Spartak Čelákovice - oddíl nohejbalu "A"</v>
      </c>
      <c r="C31" s="411"/>
      <c r="D31" s="411" t="s">
        <v>5</v>
      </c>
      <c r="E31" s="411" t="str">
        <f>B19</f>
        <v>Sportovní klub Nohejbal Žatec "B"</v>
      </c>
      <c r="F31" s="411"/>
      <c r="G31" s="411"/>
      <c r="H31" s="411"/>
      <c r="I31" s="411"/>
      <c r="J31" s="411"/>
      <c r="K31" s="411"/>
      <c r="L31" s="411"/>
      <c r="M31" s="411"/>
      <c r="N31" s="411"/>
      <c r="O31" s="245">
        <v>0</v>
      </c>
      <c r="P31" s="245" t="s">
        <v>5</v>
      </c>
      <c r="Q31" s="245">
        <v>2</v>
      </c>
      <c r="R31" s="7" t="s">
        <v>11</v>
      </c>
    </row>
    <row r="32" spans="1:18" ht="15" customHeight="1">
      <c r="A32" s="446"/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246">
        <v>8</v>
      </c>
      <c r="P32" s="245" t="s">
        <v>5</v>
      </c>
      <c r="Q32" s="246">
        <v>20</v>
      </c>
      <c r="R32" s="7" t="s">
        <v>10</v>
      </c>
    </row>
    <row r="33" spans="1:18" ht="15" customHeight="1">
      <c r="A33" s="446">
        <v>5</v>
      </c>
      <c r="B33" s="411" t="str">
        <f>B19</f>
        <v>Sportovní klub Nohejbal Žatec "B"</v>
      </c>
      <c r="C33" s="411"/>
      <c r="D33" s="411" t="s">
        <v>5</v>
      </c>
      <c r="E33" s="411" t="str">
        <f>B15</f>
        <v>TJ SLAVOJ Český Brod "A"</v>
      </c>
      <c r="F33" s="411"/>
      <c r="G33" s="411"/>
      <c r="H33" s="411"/>
      <c r="I33" s="411"/>
      <c r="J33" s="411"/>
      <c r="K33" s="411"/>
      <c r="L33" s="411"/>
      <c r="M33" s="411"/>
      <c r="N33" s="411"/>
      <c r="O33" s="245">
        <v>1</v>
      </c>
      <c r="P33" s="245" t="s">
        <v>5</v>
      </c>
      <c r="Q33" s="245">
        <v>2</v>
      </c>
      <c r="R33" s="7" t="s">
        <v>11</v>
      </c>
    </row>
    <row r="34" spans="1:18" ht="15" customHeight="1">
      <c r="A34" s="446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246">
        <v>23</v>
      </c>
      <c r="P34" s="245" t="s">
        <v>5</v>
      </c>
      <c r="Q34" s="246">
        <v>27</v>
      </c>
      <c r="R34" s="7" t="s">
        <v>10</v>
      </c>
    </row>
    <row r="35" spans="1:18" ht="15.6" customHeight="1">
      <c r="A35" s="446">
        <v>6</v>
      </c>
      <c r="B35" s="411" t="str">
        <f>B7</f>
        <v>SK Liapor - Witte Karlovy Vary z.s. "A"</v>
      </c>
      <c r="C35" s="411"/>
      <c r="D35" s="411" t="s">
        <v>5</v>
      </c>
      <c r="E35" s="411" t="str">
        <f>B11</f>
        <v>TJ Spartak Čelákovice - oddíl nohejbalu "A"</v>
      </c>
      <c r="F35" s="411"/>
      <c r="G35" s="411"/>
      <c r="H35" s="411"/>
      <c r="I35" s="411"/>
      <c r="J35" s="411"/>
      <c r="K35" s="411"/>
      <c r="L35" s="411"/>
      <c r="M35" s="411"/>
      <c r="N35" s="411"/>
      <c r="O35" s="245">
        <v>2</v>
      </c>
      <c r="P35" s="245" t="s">
        <v>5</v>
      </c>
      <c r="Q35" s="245">
        <v>0</v>
      </c>
      <c r="R35" s="7" t="s">
        <v>11</v>
      </c>
    </row>
    <row r="36" spans="1:18" ht="15.6" customHeight="1">
      <c r="A36" s="446"/>
      <c r="B36" s="411"/>
      <c r="C36" s="411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N36" s="411"/>
      <c r="O36" s="246">
        <v>20</v>
      </c>
      <c r="P36" s="245" t="s">
        <v>5</v>
      </c>
      <c r="Q36" s="246">
        <v>17</v>
      </c>
      <c r="R36" s="7" t="s">
        <v>10</v>
      </c>
    </row>
    <row r="47" spans="1:18" ht="15" customHeight="1"/>
    <row r="51" ht="14.45" customHeight="1"/>
    <row r="52" ht="14.45" customHeight="1"/>
    <row r="71" ht="14.45" customHeight="1"/>
    <row r="72" ht="14.45" customHeight="1"/>
  </sheetData>
  <mergeCells count="150">
    <mergeCell ref="A2:R3"/>
    <mergeCell ref="C4:R4"/>
    <mergeCell ref="O5:Q5"/>
    <mergeCell ref="O6:Q6"/>
    <mergeCell ref="A24:R24"/>
    <mergeCell ref="A25:A26"/>
    <mergeCell ref="B25:C26"/>
    <mergeCell ref="E25:N26"/>
    <mergeCell ref="A27:A28"/>
    <mergeCell ref="B27:C28"/>
    <mergeCell ref="D27:D28"/>
    <mergeCell ref="E27:N28"/>
    <mergeCell ref="A4:B6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D25:D26"/>
    <mergeCell ref="R7:R8"/>
    <mergeCell ref="M9:M10"/>
    <mergeCell ref="N9:N10"/>
    <mergeCell ref="R9:R10"/>
    <mergeCell ref="P9:P10"/>
    <mergeCell ref="Q9:Q10"/>
    <mergeCell ref="C7:E10"/>
    <mergeCell ref="I7:I8"/>
    <mergeCell ref="J7:J8"/>
    <mergeCell ref="K7:K8"/>
    <mergeCell ref="L7:L8"/>
    <mergeCell ref="M7:M8"/>
    <mergeCell ref="A19:A22"/>
    <mergeCell ref="C19:C20"/>
    <mergeCell ref="D19:D20"/>
    <mergeCell ref="E19:E20"/>
    <mergeCell ref="F19:F20"/>
    <mergeCell ref="O19:O20"/>
    <mergeCell ref="P19:P20"/>
    <mergeCell ref="R11:R12"/>
    <mergeCell ref="I21:I22"/>
    <mergeCell ref="J21:J22"/>
    <mergeCell ref="K21:K22"/>
    <mergeCell ref="R13:R14"/>
    <mergeCell ref="A15:A18"/>
    <mergeCell ref="E29:N30"/>
    <mergeCell ref="C21:C22"/>
    <mergeCell ref="D21:D22"/>
    <mergeCell ref="E21:E22"/>
    <mergeCell ref="F21:F22"/>
    <mergeCell ref="G21:G22"/>
    <mergeCell ref="H21:H22"/>
    <mergeCell ref="L19:N22"/>
    <mergeCell ref="I19:I20"/>
    <mergeCell ref="J19:J20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O17:O18"/>
    <mergeCell ref="P17:P18"/>
    <mergeCell ref="Q17:Q1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7:P8"/>
    <mergeCell ref="O9:O10"/>
    <mergeCell ref="L9:L10"/>
    <mergeCell ref="Q13:Q14"/>
    <mergeCell ref="Q11:Q12"/>
    <mergeCell ref="G15:G16"/>
    <mergeCell ref="H15:H16"/>
    <mergeCell ref="L15:L16"/>
    <mergeCell ref="M15:M16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8</vt:i4>
      </vt:variant>
    </vt:vector>
  </HeadingPairs>
  <TitlesOfParts>
    <vt:vector size="22" baseType="lpstr">
      <vt:lpstr>Přihlášky M2</vt:lpstr>
      <vt:lpstr>Prezence 1.7.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Jirka</cp:lastModifiedBy>
  <cp:lastPrinted>2017-07-01T12:47:28Z</cp:lastPrinted>
  <dcterms:created xsi:type="dcterms:W3CDTF">2014-08-25T11:10:33Z</dcterms:created>
  <dcterms:modified xsi:type="dcterms:W3CDTF">2017-07-02T10:38:36Z</dcterms:modified>
</cp:coreProperties>
</file>